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5480" windowHeight="5295" tabRatio="899" activeTab="0"/>
  </bookViews>
  <sheets>
    <sheet name="PDI_Funcionari" sheetId="1" r:id="rId1"/>
    <sheet name="PDI_F_Retribucions" sheetId="2" r:id="rId2"/>
    <sheet name="PDI_Laboral" sheetId="3" r:id="rId3"/>
    <sheet name="PDI_L_Retribucions" sheetId="4" r:id="rId4"/>
    <sheet name="PAS_ F" sheetId="5" r:id="rId5"/>
    <sheet name="PAS_ F_Retribucions" sheetId="6" r:id="rId6"/>
    <sheet name="PAS_L" sheetId="7" r:id="rId7"/>
    <sheet name="resum per matriu 2012 " sheetId="8" state="hidden" r:id="rId8"/>
    <sheet name="resum pel ppto 2012" sheetId="9" state="hidden" r:id="rId9"/>
    <sheet name="PAS_L_Retribucions" sheetId="10" r:id="rId10"/>
    <sheet name="PDI EMÈRITS" sheetId="11" r:id="rId11"/>
    <sheet name="PDI Investigador" sheetId="12" r:id="rId12"/>
    <sheet name="Annex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CLAU_DEP">#REF!</definedName>
    <definedName name="clau_disminució_Gerencia">#REF!</definedName>
    <definedName name="claus">#REF!</definedName>
    <definedName name="IMP_DEP">#REF!</definedName>
    <definedName name="import_disminució_Gerencia">#REF!</definedName>
    <definedName name="LlistaProfessors" localSheetId="5">#REF!</definedName>
    <definedName name="LlistaProfessors" localSheetId="9">#REF!</definedName>
    <definedName name="LlistaProfessors" localSheetId="10">#REF!</definedName>
    <definedName name="LlistaProfessors" localSheetId="11">#REF!</definedName>
    <definedName name="LlistaProfessors" localSheetId="1">#REF!</definedName>
    <definedName name="LlistaProfessors" localSheetId="3">#REF!</definedName>
    <definedName name="LlistaProfessors">#REF!</definedName>
    <definedName name="milio">#REF!</definedName>
    <definedName name="millo">#REF!</definedName>
    <definedName name="nomsCentres">'[4]Centres'!$A$1:$B$9</definedName>
    <definedName name="Professors">'[3]Professors'!$B:$B</definedName>
    <definedName name="QUATREDIGITS">'[6]4 digits'!$A$2:$B$287</definedName>
    <definedName name="rebaixa">#REF!</definedName>
    <definedName name="TAULA">#REF!</definedName>
  </definedNames>
  <calcPr fullCalcOnLoad="1"/>
</workbook>
</file>

<file path=xl/comments13.xml><?xml version="1.0" encoding="utf-8"?>
<comments xmlns="http://schemas.openxmlformats.org/spreadsheetml/2006/main">
  <authors>
    <author>joan</author>
    <author>Administrador</author>
  </authors>
  <commentList>
    <comment ref="Z19" authorId="0">
      <text>
        <r>
          <rPr>
            <b/>
            <sz val="9"/>
            <rFont val="Tahoma"/>
            <family val="2"/>
          </rPr>
          <t>cost real de vestuari 2010</t>
        </r>
        <r>
          <rPr>
            <sz val="9"/>
            <rFont val="Tahoma"/>
            <family val="2"/>
          </rPr>
          <t xml:space="preserve">
</t>
        </r>
      </text>
    </comment>
    <comment ref="C77" authorId="1">
      <text>
        <r>
          <rPr>
            <b/>
            <sz val="10"/>
            <rFont val="Tahoma"/>
            <family val="2"/>
          </rPr>
          <t>Estimació s/sol·licituds presentades</t>
        </r>
        <r>
          <rPr>
            <sz val="10"/>
            <rFont val="Tahoma"/>
            <family val="2"/>
          </rPr>
          <t xml:space="preserve">
</t>
        </r>
      </text>
    </comment>
    <comment ref="C84" authorId="1">
      <text>
        <r>
          <rPr>
            <b/>
            <sz val="10"/>
            <rFont val="Tahoma"/>
            <family val="2"/>
          </rPr>
          <t>Estimació s/sol·licituds presentades</t>
        </r>
        <r>
          <rPr>
            <sz val="10"/>
            <rFont val="Tahoma"/>
            <family val="2"/>
          </rPr>
          <t xml:space="preserve">
</t>
        </r>
      </text>
    </comment>
    <comment ref="C92" authorId="1">
      <text>
        <r>
          <rPr>
            <b/>
            <sz val="10"/>
            <rFont val="Tahoma"/>
            <family val="2"/>
          </rPr>
          <t>Estimació s/sol·licituds presentades</t>
        </r>
        <r>
          <rPr>
            <sz val="10"/>
            <rFont val="Tahoma"/>
            <family val="2"/>
          </rPr>
          <t xml:space="preserve">
</t>
        </r>
      </text>
    </comment>
    <comment ref="C100" authorId="1">
      <text>
        <r>
          <rPr>
            <b/>
            <sz val="10"/>
            <rFont val="Tahoma"/>
            <family val="2"/>
          </rPr>
          <t>Estimació s/sol·licituds DE TARMS DE DOCÈNCIA presentades</t>
        </r>
        <r>
          <rPr>
            <sz val="10"/>
            <rFont val="Tahoma"/>
            <family val="2"/>
          </rPr>
          <t xml:space="preserve">
</t>
        </r>
      </text>
    </comment>
    <comment ref="C137" authorId="1">
      <text>
        <r>
          <rPr>
            <b/>
            <sz val="10"/>
            <rFont val="Tahoma"/>
            <family val="2"/>
          </rPr>
          <t>Estimació s/sol·licituds presentades</t>
        </r>
        <r>
          <rPr>
            <sz val="10"/>
            <rFont val="Tahoma"/>
            <family val="2"/>
          </rPr>
          <t xml:space="preserve">
</t>
        </r>
      </text>
    </comment>
    <comment ref="C145" authorId="1">
      <text>
        <r>
          <rPr>
            <b/>
            <sz val="10"/>
            <rFont val="Tahoma"/>
            <family val="2"/>
          </rPr>
          <t>Estimació s/sol·licituds de trams de docència 
presentades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<sst xmlns="http://schemas.openxmlformats.org/spreadsheetml/2006/main" count="904" uniqueCount="391">
  <si>
    <t>TOTAL</t>
  </si>
  <si>
    <t>Categoria</t>
  </si>
  <si>
    <t>Total retribucions</t>
  </si>
  <si>
    <t>Personal Docent i Investigador - Funcionari</t>
  </si>
  <si>
    <t>Catedràtic Universitat</t>
  </si>
  <si>
    <t>TC</t>
  </si>
  <si>
    <t>P. Titular universitat</t>
  </si>
  <si>
    <t>Catedràtic Escola Universitària</t>
  </si>
  <si>
    <t>P. Titular Escola Universitària</t>
  </si>
  <si>
    <t xml:space="preserve">Personal Docent i Investigador - Contractat Laboral </t>
  </si>
  <si>
    <t>Agregat</t>
  </si>
  <si>
    <t>Agregat Serra Húnter</t>
  </si>
  <si>
    <t>Lector</t>
  </si>
  <si>
    <t>Quotes patronals a la Seguretat Social</t>
  </si>
  <si>
    <t>Personal Administració i Serveis - Funcionari</t>
  </si>
  <si>
    <t>Nivells</t>
  </si>
  <si>
    <t>Grup A1 (antic grup A)</t>
  </si>
  <si>
    <t>A 30a</t>
  </si>
  <si>
    <t>E</t>
  </si>
  <si>
    <t>A 27a</t>
  </si>
  <si>
    <t>F</t>
  </si>
  <si>
    <t>A 27</t>
  </si>
  <si>
    <t>A 26</t>
  </si>
  <si>
    <t>A 25b</t>
  </si>
  <si>
    <t>A 25</t>
  </si>
  <si>
    <t>A 24b</t>
  </si>
  <si>
    <t>A 24</t>
  </si>
  <si>
    <t>A 22</t>
  </si>
  <si>
    <t>Grup A2 (antic grup B)</t>
  </si>
  <si>
    <t>B 24c</t>
  </si>
  <si>
    <t>B 24b</t>
  </si>
  <si>
    <t>B 24a</t>
  </si>
  <si>
    <t>B 24</t>
  </si>
  <si>
    <t>B 22</t>
  </si>
  <si>
    <t>B 20</t>
  </si>
  <si>
    <t>B 19</t>
  </si>
  <si>
    <t>Grup C1 (antic grup C)</t>
  </si>
  <si>
    <t>C 22a</t>
  </si>
  <si>
    <t>C 22</t>
  </si>
  <si>
    <t>C 20</t>
  </si>
  <si>
    <t>C 19</t>
  </si>
  <si>
    <t>C 17</t>
  </si>
  <si>
    <t>Grup C2 (antic grup D)</t>
  </si>
  <si>
    <t>Agrupacions professionals (antic grup E)</t>
  </si>
  <si>
    <t>E 11b</t>
  </si>
  <si>
    <t>E 10</t>
  </si>
  <si>
    <t>Total PAS funcionari</t>
  </si>
  <si>
    <t>Personal Administració i Serveis - Contractat laboral</t>
  </si>
  <si>
    <t>Nivell</t>
  </si>
  <si>
    <t>Grup I</t>
  </si>
  <si>
    <t>Grup II</t>
  </si>
  <si>
    <t>Grup III</t>
  </si>
  <si>
    <t>Grup IV</t>
  </si>
  <si>
    <t>Total PAS laboral</t>
  </si>
  <si>
    <t>Detall del capítol I del pressupost de despeses associades</t>
  </si>
  <si>
    <t>PAS L</t>
  </si>
  <si>
    <t>Altres comp.(plus conveni, millora addic, antiguitat, dinar, product)</t>
  </si>
  <si>
    <t>Triennis PAS LABORAL 2007</t>
  </si>
  <si>
    <t>Triennis PAS LABORAL 2008</t>
  </si>
  <si>
    <t>Triennis PAS LABORAL 2009</t>
  </si>
  <si>
    <t>Triennis PAS LABORAL 2010</t>
  </si>
  <si>
    <t>Triennis PAS LABORAL 2011</t>
  </si>
  <si>
    <t>Pers</t>
  </si>
  <si>
    <t>L</t>
  </si>
  <si>
    <t xml:space="preserve">Núm. </t>
  </si>
  <si>
    <t>Import</t>
  </si>
  <si>
    <t>total</t>
  </si>
  <si>
    <t>Menjador PAS LABORAL 2008</t>
  </si>
  <si>
    <t>Menjador  PAS LABORAL 2009</t>
  </si>
  <si>
    <t>Menjador  PAS LABORAL 2010</t>
  </si>
  <si>
    <t>Menjador  PAS LABORAL 2011</t>
  </si>
  <si>
    <t>-</t>
  </si>
  <si>
    <t>Vestuari PAS LABORAL 2008</t>
  </si>
  <si>
    <t>Vestuari PAS LABORAL 2009</t>
  </si>
  <si>
    <t>Vestuari PAS LABORAL 2010</t>
  </si>
  <si>
    <t>Vestuari PAS LABORAL 2011</t>
  </si>
  <si>
    <t>Productivitat PAS LABORAL 2008</t>
  </si>
  <si>
    <t>Productivitat PAS LABORAL 2009</t>
  </si>
  <si>
    <t>Productivitat PAS LABORAL 2010</t>
  </si>
  <si>
    <t>Productivitat PAS LABORAL 2011</t>
  </si>
  <si>
    <t>Plus Conveni PAS LABORAL 2008</t>
  </si>
  <si>
    <t>Plus Conveni PAS LABORAL 2009</t>
  </si>
  <si>
    <t>Plus Conveni PAS LABORAL 2010</t>
  </si>
  <si>
    <t>Plus Conveni PAS LABORAL 2011</t>
  </si>
  <si>
    <t>DADES TANCAMENT</t>
  </si>
  <si>
    <t>131.01 - menjador L</t>
  </si>
  <si>
    <t>131.00.01 - TRIENNIS PERSONAL LABORAL FIX</t>
  </si>
  <si>
    <t>131.00.80 - TRIENNIS PAS LABORAL TEMPORAL</t>
  </si>
  <si>
    <t>130.01 - Productivitat PAS L</t>
  </si>
  <si>
    <t>130 i 131.01.65 - Plus conveni PAS L</t>
  </si>
  <si>
    <t>PAS F</t>
  </si>
  <si>
    <t>Triennis PAS FUNCIONARI 2007</t>
  </si>
  <si>
    <t>Triennis PAS FUNCIONARI  2008</t>
  </si>
  <si>
    <t>Triennis PAS FUNCIONARI  2009</t>
  </si>
  <si>
    <t>Triennis PAS FUNCIONARI  2010</t>
  </si>
  <si>
    <t>Triennis PAS FUNCIONARI  2011</t>
  </si>
  <si>
    <t>A</t>
  </si>
  <si>
    <t>B</t>
  </si>
  <si>
    <t>C</t>
  </si>
  <si>
    <t>D</t>
  </si>
  <si>
    <t>110.01.24  - COMPL. MENJADOR PERS. EVENTUAL</t>
  </si>
  <si>
    <t>121.03.62 - COMPLEMENT MENJADOR FUNCIONARIS</t>
  </si>
  <si>
    <t>110.00.21 - TRIENNIS P. EVENTUAL</t>
  </si>
  <si>
    <t>120.05.20 - TRIENNIS ESCALA TECNICA</t>
  </si>
  <si>
    <t>120.05.25 - TRIENNIS ESCALA FACULT.ARX.I BIB.</t>
  </si>
  <si>
    <t>120.05.35 - TRIENNIS ESCALA GESTIO</t>
  </si>
  <si>
    <t>120.05.36 - TRIENNIS AJUDANTS BIBLIOTECA</t>
  </si>
  <si>
    <t>120.05.40 - TRIENNIS ESCALA ADMINISTRATIVA</t>
  </si>
  <si>
    <t>120.05.50 - TRIENNIS ESCALA AUXILIARS ADMINISTRATIUS</t>
  </si>
  <si>
    <t>120.05.60 - TRIENNIS ESCALA AUXILIARS SERVEIS</t>
  </si>
  <si>
    <t>150.11 - Productivitat PAS Funcionari</t>
  </si>
  <si>
    <t>PDI F</t>
  </si>
  <si>
    <t>Triennis, Trams</t>
  </si>
  <si>
    <t>Triennis PDI FUNCIONARI  2011</t>
  </si>
  <si>
    <t>total mensual</t>
  </si>
  <si>
    <t>Trams Docència PDI FUNCIONARI  2011</t>
  </si>
  <si>
    <t>Niv.</t>
  </si>
  <si>
    <t>Trams Recerca PDI FUNCIONARI  2011</t>
  </si>
  <si>
    <t>Cat.</t>
  </si>
  <si>
    <t>CEU</t>
  </si>
  <si>
    <t>CU</t>
  </si>
  <si>
    <t>TEU</t>
  </si>
  <si>
    <t>TU</t>
  </si>
  <si>
    <t>Trams Docència Addicionals PDI FUNCIONARI  2011</t>
  </si>
  <si>
    <t>Trams Recerca Addicionals PDI FUNCIONARI  2011</t>
  </si>
  <si>
    <t>TRIENIS</t>
  </si>
  <si>
    <t>Proporció</t>
  </si>
  <si>
    <t>Valors pressupost 2011 repartits s/ proporció tancament 2010</t>
  </si>
  <si>
    <t>121.04.00 - COMPLEMENT ESPECIFIC MERITS DOCENTS (TRAMS)</t>
  </si>
  <si>
    <t>121.04.01 - ESTADIS DOCENCIA NO UNIVERSITARIS (TRAMS)</t>
  </si>
  <si>
    <t>121.05.98 - TRAM AUTONOMIC DOCENCIA/FUNCIONARIS</t>
  </si>
  <si>
    <t>121.05.99 - TRAM AUTONOMIC RECERCA/FUNCIONARIS</t>
  </si>
  <si>
    <t>150.00.00 - ACTIVITAT INVESTIGADORA (TRAMS)</t>
  </si>
  <si>
    <t>121.05.80 - TRAMS DE GESTIÓ</t>
  </si>
  <si>
    <t>PDI L</t>
  </si>
  <si>
    <t>Triennis PDI LABORAL 2011</t>
  </si>
  <si>
    <t>PDI LUC</t>
  </si>
  <si>
    <t>Trams Docència PDI LUC  2011</t>
  </si>
  <si>
    <t>COLP</t>
  </si>
  <si>
    <t>COLPDR</t>
  </si>
  <si>
    <t>PAGR</t>
  </si>
  <si>
    <t>PLECT</t>
  </si>
  <si>
    <t>Trams Recerca PDI LUC  2011</t>
  </si>
  <si>
    <t>TRIENIS I TRAMS</t>
  </si>
  <si>
    <t>133.00.70 - TRIENNIS PROF.CONTRACTATS</t>
  </si>
  <si>
    <t>133.02.01 - TRAMS INVEST.CONVENI PDI LAB.</t>
  </si>
  <si>
    <t>133.02.02 - TRAM INVEST.ADDICIONAL PDI L</t>
  </si>
  <si>
    <t>133.02.03 - TRAM CONVENI DOCENCIA</t>
  </si>
  <si>
    <t>133.02.04 - TRAM ADDIC.DOCENCIA</t>
  </si>
  <si>
    <t>133.02.05 - TRAM GESTIO</t>
  </si>
  <si>
    <t>143.00.70 - TRIENNIS CONTRACTATS ADMINISTRATIUS</t>
  </si>
  <si>
    <t>143.02.99 - TRAM AUT.DOCENCIA CONTRACTATS</t>
  </si>
  <si>
    <t>pagues extres</t>
  </si>
  <si>
    <t>Pressupost 2012</t>
  </si>
  <si>
    <t>PAS</t>
  </si>
  <si>
    <t>PDI</t>
  </si>
  <si>
    <t>Emeritatge</t>
  </si>
  <si>
    <t>Visitants</t>
  </si>
  <si>
    <t>Comissions de serveis</t>
  </si>
  <si>
    <t>P. Titular universitat vinculats</t>
  </si>
  <si>
    <t>Menjador</t>
  </si>
  <si>
    <t>Productivitat</t>
  </si>
  <si>
    <t>PDI - F RESUM 2012</t>
  </si>
  <si>
    <t>Aplicació pressupostaria</t>
  </si>
  <si>
    <t xml:space="preserve">import </t>
  </si>
  <si>
    <t>120.00</t>
  </si>
  <si>
    <t>120.05</t>
  </si>
  <si>
    <t>120.06</t>
  </si>
  <si>
    <t>121.00</t>
  </si>
  <si>
    <t>complement de desti</t>
  </si>
  <si>
    <t>121.01</t>
  </si>
  <si>
    <t>133.00</t>
  </si>
  <si>
    <t>133.01</t>
  </si>
  <si>
    <t>160.00</t>
  </si>
  <si>
    <t>143,00</t>
  </si>
  <si>
    <t>143,02</t>
  </si>
  <si>
    <t>149,00</t>
  </si>
  <si>
    <t>SUBTOTAL</t>
  </si>
  <si>
    <t>aplicacio</t>
  </si>
  <si>
    <t>basiques grup A</t>
  </si>
  <si>
    <t>120.01</t>
  </si>
  <si>
    <t>basiques grup B</t>
  </si>
  <si>
    <t>120.02</t>
  </si>
  <si>
    <t>basiques grup C</t>
  </si>
  <si>
    <t>120.03</t>
  </si>
  <si>
    <t>basiques grup D</t>
  </si>
  <si>
    <t>120.04</t>
  </si>
  <si>
    <t>basiques grup E</t>
  </si>
  <si>
    <t>complem. Específic: general i singular</t>
  </si>
  <si>
    <t>trienis</t>
  </si>
  <si>
    <t>altres complements , que no son ni desti, ni específic, ni merits docents ni complem. Autonomic</t>
  </si>
  <si>
    <t>productivitat PAS funcionari</t>
  </si>
  <si>
    <t>162.04</t>
  </si>
  <si>
    <t>130.00</t>
  </si>
  <si>
    <t>130.01</t>
  </si>
  <si>
    <t>131.01</t>
  </si>
  <si>
    <t>149,01 (o be la 121.03?)</t>
  </si>
  <si>
    <t>133,01</t>
  </si>
  <si>
    <t>133,02</t>
  </si>
  <si>
    <t>143,01</t>
  </si>
  <si>
    <t>149,01</t>
  </si>
  <si>
    <t>quadrat per vge</t>
  </si>
  <si>
    <t>pressupost 2012</t>
  </si>
  <si>
    <t>110,01</t>
  </si>
  <si>
    <t>ho poso directe per indicacio de VGP i ho he restat de la 121,01</t>
  </si>
  <si>
    <t>canvi de nom!!</t>
  </si>
  <si>
    <t>131.00</t>
  </si>
  <si>
    <t>la matriu ha de dir</t>
  </si>
  <si>
    <t xml:space="preserve">com que ja diu </t>
  </si>
  <si>
    <t>ARA HEM D'INTRODUIR</t>
  </si>
  <si>
    <t>11.01.201</t>
  </si>
  <si>
    <t>PERSONAL ACADEMIC</t>
  </si>
  <si>
    <t>El resum de la despesa genèrica del PDI , segons els quadres del vgo, es la següent:</t>
  </si>
  <si>
    <t>uni 11.01.201</t>
  </si>
  <si>
    <t>El resum de la despesa existent inicialment a la matriu és genèrica del PDI es la següent:</t>
  </si>
  <si>
    <t>SERRA HUNTER</t>
  </si>
  <si>
    <t>NOVES QUANTITATS A LA 11.01.201 PER QUADRAR EL PDI</t>
  </si>
  <si>
    <t>PERSONAL D'ADMINISTRACIO I SERVEIS</t>
  </si>
  <si>
    <t>El resum de la despesa genèrica del PAS , segons els quadres del vgo, es la següent:</t>
  </si>
  <si>
    <t>resum dels 2 col.lectius</t>
  </si>
  <si>
    <t>uni 11.01.301</t>
  </si>
  <si>
    <t>Resum matriu  2011de PAS</t>
  </si>
  <si>
    <t>03.01.301</t>
  </si>
  <si>
    <t>03.01.301  Consell Social - Despeses de Personal. Administració</t>
  </si>
  <si>
    <t>110.00</t>
  </si>
  <si>
    <t>110.01</t>
  </si>
  <si>
    <t>121.03</t>
  </si>
  <si>
    <t>150.11</t>
  </si>
  <si>
    <t>11.01.301</t>
  </si>
  <si>
    <t>11.01.303</t>
  </si>
  <si>
    <t>151.04</t>
  </si>
  <si>
    <t>NOVES QUANTITATS A LA 11.01.301 PER QUADRAR EL PAS</t>
  </si>
  <si>
    <t>162.00</t>
  </si>
  <si>
    <t>11.10.004</t>
  </si>
  <si>
    <t>PERSONAL INVESTIGADOR</t>
  </si>
  <si>
    <t>Resum del que cal complimentar la matriu de les despeses de personal 2011</t>
  </si>
  <si>
    <t>personal investigador</t>
  </si>
  <si>
    <t>HOLA CARME I SANDRA!!! AQUESTA ES LA INFORMACIO PER ENTRAR!!  MOLTES GRACIES A TOTES DUES!! Roser</t>
  </si>
  <si>
    <t>Detall del que cal complimentar la matriu de les despeses de personal 2010</t>
  </si>
  <si>
    <t>import a introduit a la matriu 2010</t>
  </si>
  <si>
    <t>100.00</t>
  </si>
  <si>
    <t>100.01</t>
  </si>
  <si>
    <t>RESUM DEL CAPITOL 1 DE LA MATRIU A 090211</t>
  </si>
  <si>
    <t>ESPECIFIC</t>
  </si>
  <si>
    <t>GENERIC</t>
  </si>
  <si>
    <t>PI</t>
  </si>
  <si>
    <t>Analisi de la informacio resumida dels quadres del VGO, comparada amb la informacio introduïda a la matriu des de les fitxes provinents dels serveis - PRESSUPOST 2012</t>
  </si>
  <si>
    <t>aplicacio pressupostaria</t>
  </si>
  <si>
    <t>Despesa Genèrica 2012</t>
  </si>
  <si>
    <t>Despesa Específica 2012</t>
  </si>
  <si>
    <t>DESPESA 2012</t>
  </si>
  <si>
    <t>Vr personal</t>
  </si>
  <si>
    <t>consell social</t>
  </si>
  <si>
    <t>SRRHH-formacio</t>
  </si>
  <si>
    <t>varis</t>
  </si>
  <si>
    <t>becaris UdG cap I</t>
  </si>
  <si>
    <t>02.46.020</t>
  </si>
  <si>
    <t>(RyC)</t>
  </si>
  <si>
    <t>becaris FI i FPU i FPI</t>
  </si>
  <si>
    <t>11.01.510</t>
  </si>
  <si>
    <t>11.01.520</t>
  </si>
  <si>
    <t>11.01.521</t>
  </si>
  <si>
    <t>ALTRE PI(  ho poso al 11.01.201)</t>
  </si>
  <si>
    <t>pressupost 2012 per PAS-F</t>
  </si>
  <si>
    <t>desp generica</t>
  </si>
  <si>
    <t>desp. especifica</t>
  </si>
  <si>
    <t>atencio, canvi de nom de l'aplicacio. Important!!!</t>
  </si>
  <si>
    <t>Col·laborador temporal no doctor</t>
  </si>
  <si>
    <t>Total places:</t>
  </si>
  <si>
    <t>Antiguitat (triennis)</t>
  </si>
  <si>
    <t>Complement (estatal) per mèrits de docència</t>
  </si>
  <si>
    <t>Complement (estatal) per mèrits de recerca</t>
  </si>
  <si>
    <t>Complement per mèrits de recerca (autonòmic)</t>
  </si>
  <si>
    <t>Complement per mèrits de gestió (autonòmic)</t>
  </si>
  <si>
    <t>Complement per increment acumulat dels mèrits estatals de docència/recerca</t>
  </si>
  <si>
    <t>Complement regularització IPC</t>
  </si>
  <si>
    <t>Complement de càrrec</t>
  </si>
  <si>
    <t>Complement ex-alt càrrec</t>
  </si>
  <si>
    <t>Estadis de docència</t>
  </si>
  <si>
    <t>Complement per mèrits de recerca (conveni)</t>
  </si>
  <si>
    <t>Complement per mèrits de docència (conveni)</t>
  </si>
  <si>
    <t>Indemnització fi de contracte</t>
  </si>
  <si>
    <t>A 28 a</t>
  </si>
  <si>
    <t>C 16</t>
  </si>
  <si>
    <t>C 14</t>
  </si>
  <si>
    <t>L1 C</t>
  </si>
  <si>
    <t>L1 D</t>
  </si>
  <si>
    <t>L1 F</t>
  </si>
  <si>
    <t>L1 G</t>
  </si>
  <si>
    <t>L1 GX</t>
  </si>
  <si>
    <t>L1 H</t>
  </si>
  <si>
    <t>L1 K</t>
  </si>
  <si>
    <t>L1 NX</t>
  </si>
  <si>
    <t>L1 P</t>
  </si>
  <si>
    <t>L1 PX</t>
  </si>
  <si>
    <t>L1 U</t>
  </si>
  <si>
    <t>L2 F</t>
  </si>
  <si>
    <t>L2 I</t>
  </si>
  <si>
    <t>L2 J</t>
  </si>
  <si>
    <t>L2 K</t>
  </si>
  <si>
    <t>L2 P</t>
  </si>
  <si>
    <t>L2 U</t>
  </si>
  <si>
    <t>L3 M</t>
  </si>
  <si>
    <t>L3 Ñ</t>
  </si>
  <si>
    <t>L3 P</t>
  </si>
  <si>
    <t>L3 PX</t>
  </si>
  <si>
    <t>L3 U</t>
  </si>
  <si>
    <t>L4 U</t>
  </si>
  <si>
    <t>TOTAL RETRIBUCIONS I ALTRES CONCEPTES SALARIALS</t>
  </si>
  <si>
    <t>Plusos perillositat, toxicitat i duresa</t>
  </si>
  <si>
    <t>Personal Docent i Investigador (Emèrits)</t>
  </si>
  <si>
    <t>Càrrec</t>
  </si>
  <si>
    <t>A3.1 sense pagues</t>
  </si>
  <si>
    <t xml:space="preserve">Cost
total anual
</t>
  </si>
  <si>
    <t>Personal Investigador cofinançat</t>
  </si>
  <si>
    <t>Tipus</t>
  </si>
  <si>
    <t>Cost
a càrrec de la universitat</t>
  </si>
  <si>
    <t>Cost
a càrrec d'altres institucions</t>
  </si>
  <si>
    <t>Total retribucions i altres conceptes salarials</t>
  </si>
  <si>
    <t>Quota patronal</t>
  </si>
  <si>
    <t>TOTAL RETRIBUCIONS I QUOTA PATRONAL</t>
  </si>
  <si>
    <t>Total Retribucions</t>
  </si>
  <si>
    <t>Total retribucions (Sou Base, Complement lloc i paga Extra)</t>
  </si>
  <si>
    <t>Quota Patronal</t>
  </si>
  <si>
    <t>Retribucions (Sou Base, C.Lloc i Paga Extra)</t>
  </si>
  <si>
    <t>Total places</t>
  </si>
  <si>
    <t>Total retribucions (Sou Base, Destí, Específic i Paga Extra)</t>
  </si>
  <si>
    <t>Complement per mèrits de docència (autonòmic)</t>
  </si>
  <si>
    <t>Retribucions (Sou Base, C. Destí, C. Específic i Paga Extra)</t>
  </si>
  <si>
    <t>Director d'investigació</t>
  </si>
  <si>
    <t>Lector Serra Húnter</t>
  </si>
  <si>
    <t>Col·laborador permanent  doctor</t>
  </si>
  <si>
    <t>Col·laborador temporal doctor</t>
  </si>
  <si>
    <t>Col·laborador permanent no doctor</t>
  </si>
  <si>
    <t>C 22c</t>
  </si>
  <si>
    <t>E 14</t>
  </si>
  <si>
    <t>Associats Tipus 3.6</t>
  </si>
  <si>
    <t>Associats Tipus 3.5</t>
  </si>
  <si>
    <t>Associats Tipus 3.4</t>
  </si>
  <si>
    <t>Associats Tipus 3.3</t>
  </si>
  <si>
    <t>Associats Tipus 3.2</t>
  </si>
  <si>
    <t>Associats Tipus 3.1</t>
  </si>
  <si>
    <t>Associats Tipus 2.6</t>
  </si>
  <si>
    <t>Associats Tipus 2.5</t>
  </si>
  <si>
    <t>Associats Tipus 2.4</t>
  </si>
  <si>
    <t>Associats Tipus 2.3</t>
  </si>
  <si>
    <t>Associats Tipus 2.2</t>
  </si>
  <si>
    <t>Associats Tipus 2.1,5</t>
  </si>
  <si>
    <t>Associats Tipus 2.1</t>
  </si>
  <si>
    <t>Associats Mèdics 2.3</t>
  </si>
  <si>
    <t>Associats Mèdics 2.2</t>
  </si>
  <si>
    <t>Associats Mèdics 2.1,5</t>
  </si>
  <si>
    <t>Associats Mèdics 2.1</t>
  </si>
  <si>
    <t>Associats Mèdics 3.2</t>
  </si>
  <si>
    <t>Associats Mèdics 3.1,5</t>
  </si>
  <si>
    <t>Places dotades pressupostàriament</t>
  </si>
  <si>
    <t>--</t>
  </si>
  <si>
    <t>TOTAL RETRIBUCIONS I QUOTA PATRONAL
(a càrrec UdG)</t>
  </si>
  <si>
    <t>Gratificacions</t>
  </si>
  <si>
    <t>P. Titular universitata</t>
  </si>
  <si>
    <t xml:space="preserve">Mitjada de Places dotades pressupostàriament </t>
  </si>
  <si>
    <t>Agregat plaça vinculada</t>
  </si>
  <si>
    <t>Ajudant doctor</t>
  </si>
  <si>
    <t>Ajudant</t>
  </si>
  <si>
    <t>Associats Tipus 3.2,5</t>
  </si>
  <si>
    <t>Associats Tipus 3.1,5</t>
  </si>
  <si>
    <t>Associats Tipus 2.2,5</t>
  </si>
  <si>
    <t>Associats Mèdics 3</t>
  </si>
  <si>
    <t>Associats Mèdics 3.2,5</t>
  </si>
  <si>
    <t>Associats Mèdics 3.1</t>
  </si>
  <si>
    <t>Associats Mèdics 2.2,5</t>
  </si>
  <si>
    <t>Visitants 6</t>
  </si>
  <si>
    <t>Investigador en formació de la Univer.</t>
  </si>
  <si>
    <t>Associalts Tipus 4.3</t>
  </si>
  <si>
    <t>A 25a</t>
  </si>
  <si>
    <t>E 13</t>
  </si>
  <si>
    <t>E 10b</t>
  </si>
  <si>
    <t>E 10a</t>
  </si>
  <si>
    <t>Ramón y Cajal 2011</t>
  </si>
  <si>
    <t>Ramón y Cajal 2012</t>
  </si>
  <si>
    <t>dedicació</t>
  </si>
  <si>
    <t>Places</t>
  </si>
  <si>
    <t>Places ETC</t>
  </si>
  <si>
    <t>Places ETC 1r semestre 2015/2016</t>
  </si>
  <si>
    <t xml:space="preserve">Places ETC 2n semestre 2015/2016 </t>
  </si>
  <si>
    <t>Places ETC 1r semrestre 2016/2017</t>
  </si>
  <si>
    <t xml:space="preserve">TOTAL RETRIBUCIONS </t>
  </si>
  <si>
    <t>TOTAL RETRIBUCIONS  (a càrrec UdG)</t>
  </si>
  <si>
    <t>Dotació de places al pressupost (1r semestre 2015/2016)</t>
  </si>
  <si>
    <t>Dotació de places al pressupost (2r semestre 2015/2016)</t>
  </si>
  <si>
    <t>Dotació de places al pressupost (1r semestre 2016/2017)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</si>
</sst>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_-* #,##0.00_€_-;\-* #,##0.00_€_-;_-* &quot;-&quot;??_€_-;_-@_-"/>
    <numFmt numFmtId="168" formatCode="_-* #,##0.00\ _P_t_s_-;\-* #,##0.00\ _P_t_s_-;_-* &quot;-&quot;??\ _P_t_s_-;_-@_-"/>
    <numFmt numFmtId="169" formatCode="#,##0.0"/>
    <numFmt numFmtId="170" formatCode="_-* #,##0.00\ _p_t_a_-;\-* #,##0.00\ _p_t_a_-;_-* &quot;-&quot;??\ _p_t_a_-;_-@_-"/>
    <numFmt numFmtId="171" formatCode="#,##0.0000"/>
    <numFmt numFmtId="172" formatCode="0.0"/>
    <numFmt numFmtId="173" formatCode="_-* #,##0\ &quot;€&quot;_-;\-* #,##0\ &quot;€&quot;_-;_-* &quot;-&quot;??\ &quot;€&quot;_-;_-@_-"/>
    <numFmt numFmtId="174" formatCode="#,##0.00\ &quot;€&quot;"/>
    <numFmt numFmtId="175" formatCode="_-* #,##0\ &quot;pta&quot;_-;\-* #,##0\ &quot;pta&quot;_-;_-* &quot;-&quot;\ &quot;pta&quot;_-;_-@_-"/>
    <numFmt numFmtId="176" formatCode="_-* #,##0\ _p_t_a_-;\-* #,##0\ _p_t_a_-;_-* &quot;-&quot;\ _p_t_a_-;_-@_-"/>
    <numFmt numFmtId="177" formatCode="_-* #,##0.00\ &quot;pta&quot;_-;\-* #,##0.00\ &quot;pta&quot;_-;_-* &quot;-&quot;??\ &quot;pta&quot;_-;_-@_-"/>
    <numFmt numFmtId="178" formatCode="_-* #,##0\ _€_-;\-* #,##0\ _€_-;_-* &quot;-&quot;??\ _€_-;_-@_-"/>
    <numFmt numFmtId="179" formatCode="_-* #,##0\ _p_t_a_-;\-* #,##0\ _p_t_a_-;_-* &quot;-&quot;??\ _p_t_a_-;_-@_-"/>
    <numFmt numFmtId="180" formatCode="#,##0\ &quot;€&quot;"/>
    <numFmt numFmtId="181" formatCode="dd&quot;/&quot;mm&quot;/&quot;yyyy"/>
    <numFmt numFmtId="182" formatCode="_-* #,##0.0\ _p_t_a_-;\-* #,##0.0\ _p_t_a_-;_-* &quot;-&quot;??\ _p_t_a_-;_-@_-"/>
    <numFmt numFmtId="183" formatCode="_-* #,##0.0\ &quot;€&quot;_-;\-* #,##0.0\ &quot;€&quot;_-;_-* &quot;-&quot;??\ &quot;€&quot;_-;_-@_-"/>
    <numFmt numFmtId="184" formatCode="0.00_ ;[Red]\-0.00\ "/>
    <numFmt numFmtId="185" formatCode="_-* #,##0.0\ _€_-;\-* #,##0.0\ _€_-;_-* &quot;-&quot;??\ _€_-;_-@_-"/>
    <numFmt numFmtId="186" formatCode="[$-403]dddd\,\ d&quot; / &quot;mmmm&quot; / &quot;yyyy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dddd\,\ mmmm\ dd\,\ yyyy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00%"/>
    <numFmt numFmtId="211" formatCode="0.0000%"/>
    <numFmt numFmtId="212" formatCode="_-* #,##0.000\ &quot;€&quot;_-;\-* #,##0.000\ &quot;€&quot;_-;_-* &quot;-&quot;??\ &quot;€&quot;_-;_-@_-"/>
    <numFmt numFmtId="213" formatCode="#,##0.00\ [$€];[Red]\-#,##0.00\ [$€]"/>
    <numFmt numFmtId="214" formatCode="_-* #,##0.00\ _€_-;\-* #,##0.00\ _€_-;_-* &quot;-&quot;\ _€_-;_-@_-"/>
    <numFmt numFmtId="215" formatCode="#,##0.00\ _€"/>
    <numFmt numFmtId="216" formatCode="0.00;[Red]0.00"/>
    <numFmt numFmtId="217" formatCode="#,##0.0_ ;[Red]\-#,##0.0\ "/>
    <numFmt numFmtId="218" formatCode="#,##0.00000"/>
    <numFmt numFmtId="219" formatCode="&quot;Cert&quot;;&quot;Cert&quot;;&quot;Fals&quot;"/>
    <numFmt numFmtId="220" formatCode="&quot;Activat&quot;;&quot;Activat&quot;;&quot;Desactivat&quot;"/>
    <numFmt numFmtId="221" formatCode="[$€-2]\ #.##000_);[Red]\([$€-2]\ #.##000\)"/>
    <numFmt numFmtId="222" formatCode="[$-C0A]dddd\,\ dd&quot; de &quot;mmmm&quot; de &quot;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62"/>
      <name val="Arial"/>
      <family val="2"/>
    </font>
    <font>
      <sz val="8"/>
      <name val="Gill Sans MT"/>
      <family val="2"/>
    </font>
    <font>
      <b/>
      <sz val="18"/>
      <name val="Arial"/>
      <family val="2"/>
    </font>
    <font>
      <sz val="18"/>
      <name val="Arial"/>
      <family val="2"/>
    </font>
    <font>
      <sz val="8"/>
      <color indexed="19"/>
      <name val="Arial"/>
      <family val="2"/>
    </font>
    <font>
      <sz val="8"/>
      <color indexed="52"/>
      <name val="Arial"/>
      <family val="2"/>
    </font>
    <font>
      <sz val="14"/>
      <color indexed="52"/>
      <name val="Arial"/>
      <family val="2"/>
    </font>
    <font>
      <b/>
      <sz val="8"/>
      <name val="Gill Sans"/>
      <family val="2"/>
    </font>
    <font>
      <sz val="8"/>
      <name val="Gill Sans"/>
      <family val="2"/>
    </font>
    <font>
      <sz val="10"/>
      <color indexed="8"/>
      <name val="Arial"/>
      <family val="2"/>
    </font>
    <font>
      <sz val="8"/>
      <color indexed="8"/>
      <name val="Gill Sans"/>
      <family val="2"/>
    </font>
    <font>
      <b/>
      <u val="single"/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Gill Sans MT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Gill Sans MT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9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1F497D"/>
      </bottom>
    </border>
    <border>
      <left>
        <color indexed="63"/>
      </left>
      <right>
        <color indexed="63"/>
      </right>
      <top style="medium">
        <color rgb="FF4F81BD"/>
      </top>
      <bottom style="medium">
        <color rgb="FF4F81BD"/>
      </bottom>
    </border>
    <border>
      <left>
        <color indexed="63"/>
      </left>
      <right>
        <color indexed="63"/>
      </right>
      <top style="medium">
        <color rgb="FF4F81BD"/>
      </top>
      <bottom style="thin">
        <color theme="4"/>
      </bottom>
    </border>
    <border>
      <left>
        <color indexed="63"/>
      </left>
      <right>
        <color indexed="63"/>
      </right>
      <top style="medium">
        <color rgb="FF4F81BD"/>
      </top>
      <bottom>
        <color indexed="63"/>
      </bottom>
    </border>
    <border>
      <left/>
      <right/>
      <top style="thin">
        <color theme="4"/>
      </top>
      <bottom/>
    </border>
    <border>
      <left style="medium"/>
      <right>
        <color indexed="63"/>
      </right>
      <top style="medium"/>
      <bottom style="medium"/>
    </border>
    <border>
      <left style="thin"/>
      <right/>
      <top/>
      <bottom/>
    </border>
  </borders>
  <cellStyleXfs count="1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14" fillId="0" borderId="3" applyNumberFormat="0" applyFill="0" applyAlignment="0" applyProtection="0"/>
    <xf numFmtId="0" fontId="7" fillId="21" borderId="2" applyNumberFormat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0" fillId="22" borderId="4" applyNumberFormat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ill="0" applyBorder="0" applyAlignment="0" applyProtection="0"/>
    <xf numFmtId="0" fontId="61" fillId="23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20" borderId="9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504">
    <xf numFmtId="0" fontId="0" fillId="0" borderId="0" xfId="0" applyFont="1" applyAlignment="1">
      <alignment/>
    </xf>
    <xf numFmtId="0" fontId="18" fillId="0" borderId="0" xfId="130" applyFont="1" applyFill="1">
      <alignment/>
      <protection/>
    </xf>
    <xf numFmtId="0" fontId="2" fillId="0" borderId="0" xfId="130" applyFont="1">
      <alignment/>
      <protection/>
    </xf>
    <xf numFmtId="4" fontId="18" fillId="0" borderId="11" xfId="130" applyNumberFormat="1" applyFont="1" applyFill="1" applyBorder="1" applyAlignment="1">
      <alignment horizontal="center"/>
      <protection/>
    </xf>
    <xf numFmtId="0" fontId="18" fillId="0" borderId="0" xfId="130" applyFont="1" applyAlignment="1">
      <alignment horizontal="center"/>
      <protection/>
    </xf>
    <xf numFmtId="0" fontId="18" fillId="0" borderId="0" xfId="130" applyFont="1">
      <alignment/>
      <protection/>
    </xf>
    <xf numFmtId="0" fontId="20" fillId="0" borderId="0" xfId="130" applyFont="1">
      <alignment/>
      <protection/>
    </xf>
    <xf numFmtId="4" fontId="20" fillId="0" borderId="0" xfId="130" applyNumberFormat="1" applyFont="1" applyFill="1" applyBorder="1" applyAlignment="1">
      <alignment horizontal="right"/>
      <protection/>
    </xf>
    <xf numFmtId="4" fontId="20" fillId="0" borderId="11" xfId="130" applyNumberFormat="1" applyFont="1" applyFill="1" applyBorder="1" applyAlignment="1">
      <alignment horizontal="right"/>
      <protection/>
    </xf>
    <xf numFmtId="0" fontId="18" fillId="0" borderId="0" xfId="130" applyFont="1" applyFill="1" applyBorder="1" applyAlignment="1">
      <alignment vertical="center"/>
      <protection/>
    </xf>
    <xf numFmtId="0" fontId="2" fillId="0" borderId="0" xfId="130" applyFont="1" applyBorder="1">
      <alignment/>
      <protection/>
    </xf>
    <xf numFmtId="0" fontId="2" fillId="0" borderId="0" xfId="130">
      <alignment/>
      <protection/>
    </xf>
    <xf numFmtId="0" fontId="3" fillId="0" borderId="0" xfId="130" applyFont="1">
      <alignment/>
      <protection/>
    </xf>
    <xf numFmtId="0" fontId="3" fillId="0" borderId="0" xfId="130" applyFont="1" applyBorder="1">
      <alignment/>
      <protection/>
    </xf>
    <xf numFmtId="0" fontId="2" fillId="0" borderId="0" xfId="130" applyFont="1" applyBorder="1" applyAlignment="1">
      <alignment horizontal="center"/>
      <protection/>
    </xf>
    <xf numFmtId="0" fontId="26" fillId="0" borderId="0" xfId="130" applyFont="1" applyBorder="1">
      <alignment/>
      <protection/>
    </xf>
    <xf numFmtId="0" fontId="27" fillId="0" borderId="0" xfId="130" applyFont="1" applyBorder="1">
      <alignment/>
      <protection/>
    </xf>
    <xf numFmtId="0" fontId="27" fillId="0" borderId="0" xfId="130" applyFont="1" applyBorder="1" applyAlignment="1">
      <alignment horizontal="center"/>
      <protection/>
    </xf>
    <xf numFmtId="0" fontId="28" fillId="0" borderId="0" xfId="130" applyFont="1" applyFill="1" applyBorder="1" applyAlignment="1">
      <alignment vertical="center"/>
      <protection/>
    </xf>
    <xf numFmtId="0" fontId="29" fillId="0" borderId="0" xfId="130" applyFont="1" applyFill="1" applyBorder="1" applyAlignment="1">
      <alignment vertical="center"/>
      <protection/>
    </xf>
    <xf numFmtId="0" fontId="30" fillId="0" borderId="0" xfId="130" applyFont="1" applyBorder="1">
      <alignment/>
      <protection/>
    </xf>
    <xf numFmtId="0" fontId="30" fillId="0" borderId="0" xfId="130" applyFont="1" applyBorder="1" applyAlignment="1">
      <alignment horizontal="center"/>
      <protection/>
    </xf>
    <xf numFmtId="0" fontId="30" fillId="0" borderId="0" xfId="130" applyFont="1" applyFill="1" applyBorder="1">
      <alignment/>
      <protection/>
    </xf>
    <xf numFmtId="0" fontId="31" fillId="0" borderId="0" xfId="130" applyFont="1" applyFill="1" applyBorder="1">
      <alignment/>
      <protection/>
    </xf>
    <xf numFmtId="0" fontId="32" fillId="0" borderId="0" xfId="130" applyFont="1" applyFill="1" applyBorder="1" applyAlignment="1">
      <alignment horizontal="center"/>
      <protection/>
    </xf>
    <xf numFmtId="1" fontId="32" fillId="0" borderId="0" xfId="99" applyNumberFormat="1" applyFont="1" applyFill="1" applyBorder="1" applyAlignment="1">
      <alignment/>
    </xf>
    <xf numFmtId="0" fontId="32" fillId="0" borderId="0" xfId="130" applyFont="1" applyFill="1" applyBorder="1">
      <alignment/>
      <protection/>
    </xf>
    <xf numFmtId="0" fontId="34" fillId="20" borderId="0" xfId="136" applyFont="1" applyFill="1" applyBorder="1" applyAlignment="1">
      <alignment horizontal="center"/>
      <protection/>
    </xf>
    <xf numFmtId="44" fontId="34" fillId="20" borderId="0" xfId="99" applyFont="1" applyFill="1" applyBorder="1" applyAlignment="1">
      <alignment horizontal="center"/>
    </xf>
    <xf numFmtId="44" fontId="18" fillId="25" borderId="0" xfId="99" applyFont="1" applyFill="1" applyBorder="1" applyAlignment="1">
      <alignment horizontal="center"/>
    </xf>
    <xf numFmtId="1" fontId="18" fillId="0" borderId="0" xfId="130" applyNumberFormat="1" applyFont="1" applyAlignment="1">
      <alignment horizontal="center"/>
      <protection/>
    </xf>
    <xf numFmtId="3" fontId="34" fillId="0" borderId="0" xfId="135" applyNumberFormat="1" applyFont="1" applyFill="1" applyBorder="1" applyAlignment="1">
      <alignment horizontal="left" wrapText="1"/>
      <protection/>
    </xf>
    <xf numFmtId="3" fontId="34" fillId="0" borderId="0" xfId="135" applyNumberFormat="1" applyFont="1" applyFill="1" applyBorder="1" applyAlignment="1">
      <alignment horizontal="center" wrapText="1"/>
      <protection/>
    </xf>
    <xf numFmtId="3" fontId="34" fillId="0" borderId="0" xfId="99" applyNumberFormat="1" applyFont="1" applyFill="1" applyBorder="1" applyAlignment="1">
      <alignment horizontal="right" wrapText="1"/>
    </xf>
    <xf numFmtId="3" fontId="34" fillId="0" borderId="0" xfId="135" applyNumberFormat="1" applyFont="1" applyFill="1" applyBorder="1" applyAlignment="1">
      <alignment horizontal="right" wrapText="1"/>
      <protection/>
    </xf>
    <xf numFmtId="3" fontId="32" fillId="0" borderId="0" xfId="99" applyNumberFormat="1" applyFont="1" applyFill="1" applyBorder="1" applyAlignment="1">
      <alignment horizontal="right" wrapText="1"/>
    </xf>
    <xf numFmtId="3" fontId="32" fillId="0" borderId="0" xfId="130" applyNumberFormat="1" applyFont="1" applyFill="1" applyBorder="1" applyAlignment="1">
      <alignment horizontal="center"/>
      <protection/>
    </xf>
    <xf numFmtId="3" fontId="32" fillId="0" borderId="0" xfId="130" applyNumberFormat="1" applyFont="1" applyFill="1" applyBorder="1">
      <alignment/>
      <protection/>
    </xf>
    <xf numFmtId="3" fontId="32" fillId="0" borderId="0" xfId="99" applyNumberFormat="1" applyFont="1" applyFill="1" applyBorder="1" applyAlignment="1">
      <alignment/>
    </xf>
    <xf numFmtId="3" fontId="32" fillId="4" borderId="0" xfId="99" applyNumberFormat="1" applyFont="1" applyFill="1" applyBorder="1" applyAlignment="1">
      <alignment/>
    </xf>
    <xf numFmtId="166" fontId="34" fillId="0" borderId="0" xfId="162" applyNumberFormat="1" applyFont="1" applyFill="1" applyBorder="1" applyAlignment="1">
      <alignment horizontal="right" wrapText="1"/>
    </xf>
    <xf numFmtId="169" fontId="34" fillId="0" borderId="0" xfId="99" applyNumberFormat="1" applyFont="1" applyFill="1" applyBorder="1" applyAlignment="1">
      <alignment horizontal="right" wrapText="1"/>
    </xf>
    <xf numFmtId="3" fontId="34" fillId="4" borderId="0" xfId="99" applyNumberFormat="1" applyFont="1" applyFill="1" applyBorder="1" applyAlignment="1">
      <alignment horizontal="right" wrapText="1"/>
    </xf>
    <xf numFmtId="169" fontId="34" fillId="0" borderId="0" xfId="99" applyNumberFormat="1" applyFont="1" applyFill="1" applyBorder="1" applyAlignment="1">
      <alignment horizontal="center" wrapText="1"/>
    </xf>
    <xf numFmtId="0" fontId="2" fillId="0" borderId="0" xfId="130" applyAlignment="1">
      <alignment horizontal="center"/>
      <protection/>
    </xf>
    <xf numFmtId="3" fontId="20" fillId="7" borderId="12" xfId="130" applyNumberFormat="1" applyFont="1" applyFill="1" applyBorder="1">
      <alignment/>
      <protection/>
    </xf>
    <xf numFmtId="0" fontId="2" fillId="0" borderId="0" xfId="130" applyFill="1" applyAlignment="1">
      <alignment horizontal="center"/>
      <protection/>
    </xf>
    <xf numFmtId="0" fontId="2" fillId="0" borderId="0" xfId="130" applyFill="1">
      <alignment/>
      <protection/>
    </xf>
    <xf numFmtId="3" fontId="20" fillId="0" borderId="0" xfId="130" applyNumberFormat="1" applyFont="1" applyFill="1" applyBorder="1">
      <alignment/>
      <protection/>
    </xf>
    <xf numFmtId="0" fontId="35" fillId="0" borderId="0" xfId="130" applyFont="1" applyAlignment="1">
      <alignment horizontal="left"/>
      <protection/>
    </xf>
    <xf numFmtId="0" fontId="35" fillId="0" borderId="0" xfId="130" applyFont="1" applyAlignment="1">
      <alignment horizontal="right"/>
      <protection/>
    </xf>
    <xf numFmtId="3" fontId="20" fillId="0" borderId="0" xfId="86" applyNumberFormat="1" applyFont="1" applyAlignment="1">
      <alignment/>
    </xf>
    <xf numFmtId="3" fontId="18" fillId="0" borderId="0" xfId="86" applyNumberFormat="1" applyFont="1" applyAlignment="1">
      <alignment/>
    </xf>
    <xf numFmtId="4" fontId="34" fillId="0" borderId="0" xfId="99" applyNumberFormat="1" applyFont="1" applyFill="1" applyBorder="1" applyAlignment="1">
      <alignment horizontal="right" wrapText="1"/>
    </xf>
    <xf numFmtId="3" fontId="32" fillId="0" borderId="0" xfId="135" applyNumberFormat="1" applyFont="1" applyFill="1" applyBorder="1" applyAlignment="1">
      <alignment horizontal="right" wrapText="1"/>
      <protection/>
    </xf>
    <xf numFmtId="166" fontId="34" fillId="0" borderId="13" xfId="162" applyNumberFormat="1" applyFont="1" applyFill="1" applyBorder="1" applyAlignment="1">
      <alignment horizontal="right" wrapText="1"/>
    </xf>
    <xf numFmtId="0" fontId="18" fillId="0" borderId="0" xfId="130" applyFont="1" applyAlignment="1">
      <alignment horizontal="left"/>
      <protection/>
    </xf>
    <xf numFmtId="0" fontId="18" fillId="0" borderId="0" xfId="130" applyFont="1" applyAlignment="1">
      <alignment horizontal="right"/>
      <protection/>
    </xf>
    <xf numFmtId="173" fontId="18" fillId="0" borderId="0" xfId="99" applyNumberFormat="1" applyFont="1" applyAlignment="1">
      <alignment horizontal="right"/>
    </xf>
    <xf numFmtId="174" fontId="2" fillId="0" borderId="0" xfId="130" applyNumberFormat="1">
      <alignment/>
      <protection/>
    </xf>
    <xf numFmtId="173" fontId="20" fillId="0" borderId="0" xfId="99" applyNumberFormat="1" applyFont="1" applyAlignment="1">
      <alignment horizontal="right"/>
    </xf>
    <xf numFmtId="174" fontId="3" fillId="0" borderId="0" xfId="130" applyNumberFormat="1" applyFont="1">
      <alignment/>
      <protection/>
    </xf>
    <xf numFmtId="3" fontId="34" fillId="4" borderId="0" xfId="135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Alignment="1">
      <alignment/>
    </xf>
    <xf numFmtId="3" fontId="2" fillId="26" borderId="11" xfId="0" applyNumberFormat="1" applyFont="1" applyFill="1" applyBorder="1" applyAlignment="1">
      <alignment/>
    </xf>
    <xf numFmtId="0" fontId="2" fillId="10" borderId="11" xfId="0" applyFont="1" applyFill="1" applyBorder="1" applyAlignment="1">
      <alignment/>
    </xf>
    <xf numFmtId="0" fontId="2" fillId="0" borderId="15" xfId="130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Fill="1" applyAlignment="1">
      <alignment/>
    </xf>
    <xf numFmtId="4" fontId="21" fillId="0" borderId="0" xfId="130" applyNumberFormat="1" applyFont="1" applyFill="1" applyBorder="1" applyAlignment="1">
      <alignment horizontal="right"/>
      <protection/>
    </xf>
    <xf numFmtId="3" fontId="20" fillId="0" borderId="0" xfId="130" applyNumberFormat="1" applyFont="1" applyFill="1" applyBorder="1" applyAlignment="1">
      <alignment vertical="center"/>
      <protection/>
    </xf>
    <xf numFmtId="0" fontId="2" fillId="0" borderId="11" xfId="130" applyFont="1" applyBorder="1" applyAlignment="1" quotePrefix="1">
      <alignment horizontal="right"/>
      <protection/>
    </xf>
    <xf numFmtId="0" fontId="2" fillId="0" borderId="11" xfId="130" applyFont="1" applyBorder="1" applyAlignment="1">
      <alignment horizontal="right"/>
      <protection/>
    </xf>
    <xf numFmtId="0" fontId="24" fillId="0" borderId="11" xfId="130" applyFont="1" applyBorder="1" applyAlignment="1" quotePrefix="1">
      <alignment horizontal="right"/>
      <protection/>
    </xf>
    <xf numFmtId="0" fontId="24" fillId="0" borderId="11" xfId="130" applyFont="1" applyBorder="1" applyAlignment="1">
      <alignment horizontal="right"/>
      <protection/>
    </xf>
    <xf numFmtId="3" fontId="20" fillId="0" borderId="11" xfId="130" applyNumberFormat="1" applyFont="1" applyFill="1" applyBorder="1" applyAlignment="1">
      <alignment vertical="center"/>
      <protection/>
    </xf>
    <xf numFmtId="0" fontId="2" fillId="0" borderId="0" xfId="0" applyFont="1" applyFill="1" applyAlignment="1" quotePrefix="1">
      <alignment/>
    </xf>
    <xf numFmtId="4" fontId="0" fillId="26" borderId="17" xfId="0" applyNumberFormat="1" applyFill="1" applyBorder="1" applyAlignment="1">
      <alignment horizontal="right"/>
    </xf>
    <xf numFmtId="0" fontId="41" fillId="26" borderId="17" xfId="0" applyFont="1" applyFill="1" applyBorder="1" applyAlignment="1">
      <alignment horizontal="right"/>
    </xf>
    <xf numFmtId="4" fontId="41" fillId="26" borderId="17" xfId="0" applyNumberFormat="1" applyFont="1" applyFill="1" applyBorder="1" applyAlignment="1">
      <alignment horizontal="right"/>
    </xf>
    <xf numFmtId="4" fontId="41" fillId="26" borderId="17" xfId="0" applyNumberFormat="1" applyFont="1" applyFill="1" applyBorder="1" applyAlignment="1">
      <alignment/>
    </xf>
    <xf numFmtId="4" fontId="2" fillId="26" borderId="18" xfId="0" applyNumberFormat="1" applyFont="1" applyFill="1" applyBorder="1" applyAlignment="1" quotePrefix="1">
      <alignment/>
    </xf>
    <xf numFmtId="4" fontId="0" fillId="26" borderId="19" xfId="0" applyNumberFormat="1" applyFill="1" applyBorder="1" applyAlignment="1">
      <alignment horizontal="right"/>
    </xf>
    <xf numFmtId="0" fontId="3" fillId="26" borderId="20" xfId="0" applyFont="1" applyFill="1" applyBorder="1" applyAlignment="1">
      <alignment/>
    </xf>
    <xf numFmtId="0" fontId="18" fillId="0" borderId="0" xfId="0" applyFont="1" applyFill="1" applyAlignment="1">
      <alignment wrapText="1"/>
    </xf>
    <xf numFmtId="3" fontId="19" fillId="26" borderId="21" xfId="0" applyNumberFormat="1" applyFont="1" applyFill="1" applyBorder="1" applyAlignment="1">
      <alignment horizontal="center" wrapText="1"/>
    </xf>
    <xf numFmtId="3" fontId="19" fillId="26" borderId="22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/>
    </xf>
    <xf numFmtId="3" fontId="2" fillId="26" borderId="17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3" fontId="3" fillId="26" borderId="24" xfId="0" applyNumberFormat="1" applyFont="1" applyFill="1" applyBorder="1" applyAlignment="1">
      <alignment/>
    </xf>
    <xf numFmtId="3" fontId="2" fillId="26" borderId="24" xfId="0" applyNumberFormat="1" applyFont="1" applyFill="1" applyBorder="1" applyAlignment="1">
      <alignment/>
    </xf>
    <xf numFmtId="0" fontId="2" fillId="5" borderId="23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44" fillId="0" borderId="0" xfId="134" applyFont="1" applyAlignment="1">
      <alignment horizontal="left" wrapText="1"/>
      <protection/>
    </xf>
    <xf numFmtId="0" fontId="44" fillId="0" borderId="0" xfId="134" applyFont="1">
      <alignment/>
      <protection/>
    </xf>
    <xf numFmtId="0" fontId="44" fillId="0" borderId="25" xfId="134" applyFont="1" applyBorder="1">
      <alignment/>
      <protection/>
    </xf>
    <xf numFmtId="0" fontId="44" fillId="0" borderId="26" xfId="134" applyFont="1" applyBorder="1">
      <alignment/>
      <protection/>
    </xf>
    <xf numFmtId="0" fontId="44" fillId="0" borderId="16" xfId="134" applyFont="1" applyBorder="1">
      <alignment/>
      <protection/>
    </xf>
    <xf numFmtId="0" fontId="3" fillId="0" borderId="0" xfId="134" applyFont="1">
      <alignment/>
      <protection/>
    </xf>
    <xf numFmtId="0" fontId="2" fillId="0" borderId="0" xfId="134">
      <alignment/>
      <protection/>
    </xf>
    <xf numFmtId="0" fontId="2" fillId="0" borderId="0" xfId="134" applyFont="1" applyAlignment="1">
      <alignment horizontal="center" vertical="center"/>
      <protection/>
    </xf>
    <xf numFmtId="0" fontId="2" fillId="0" borderId="0" xfId="134" applyFont="1">
      <alignment/>
      <protection/>
    </xf>
    <xf numFmtId="0" fontId="2" fillId="0" borderId="0" xfId="134" applyFont="1" applyBorder="1">
      <alignment/>
      <protection/>
    </xf>
    <xf numFmtId="0" fontId="18" fillId="0" borderId="15" xfId="134" applyFont="1" applyBorder="1" applyAlignment="1">
      <alignment wrapText="1"/>
      <protection/>
    </xf>
    <xf numFmtId="0" fontId="18" fillId="0" borderId="24" xfId="134" applyFont="1" applyBorder="1" applyAlignment="1">
      <alignment horizontal="center" wrapText="1"/>
      <protection/>
    </xf>
    <xf numFmtId="0" fontId="2" fillId="0" borderId="0" xfId="134" applyFill="1" applyBorder="1">
      <alignment/>
      <protection/>
    </xf>
    <xf numFmtId="3" fontId="18" fillId="10" borderId="23" xfId="134" applyNumberFormat="1" applyFont="1" applyFill="1" applyBorder="1" applyAlignment="1">
      <alignment horizontal="center"/>
      <protection/>
    </xf>
    <xf numFmtId="173" fontId="18" fillId="10" borderId="17" xfId="134" applyNumberFormat="1" applyFont="1" applyFill="1" applyBorder="1" applyAlignment="1">
      <alignment/>
      <protection/>
    </xf>
    <xf numFmtId="0" fontId="39" fillId="0" borderId="0" xfId="134" applyFont="1" applyFill="1" applyBorder="1" applyAlignment="1">
      <alignment horizontal="center"/>
      <protection/>
    </xf>
    <xf numFmtId="3" fontId="2" fillId="0" borderId="0" xfId="134" applyNumberFormat="1" applyFont="1" applyFill="1" applyBorder="1" applyAlignment="1">
      <alignment horizontal="right" vertical="center"/>
      <protection/>
    </xf>
    <xf numFmtId="3" fontId="25" fillId="10" borderId="23" xfId="134" applyNumberFormat="1" applyFont="1" applyFill="1" applyBorder="1" applyAlignment="1">
      <alignment horizontal="center"/>
      <protection/>
    </xf>
    <xf numFmtId="4" fontId="18" fillId="10" borderId="17" xfId="134" applyNumberFormat="1" applyFont="1" applyFill="1" applyBorder="1" applyAlignment="1">
      <alignment/>
      <protection/>
    </xf>
    <xf numFmtId="49" fontId="40" fillId="0" borderId="0" xfId="134" applyNumberFormat="1" applyFont="1" applyFill="1" applyBorder="1">
      <alignment/>
      <protection/>
    </xf>
    <xf numFmtId="4" fontId="40" fillId="0" borderId="0" xfId="134" applyNumberFormat="1" applyFont="1" applyFill="1" applyBorder="1">
      <alignment/>
      <protection/>
    </xf>
    <xf numFmtId="0" fontId="39" fillId="0" borderId="11" xfId="134" applyFont="1" applyFill="1" applyBorder="1" applyAlignment="1">
      <alignment horizontal="center"/>
      <protection/>
    </xf>
    <xf numFmtId="0" fontId="18" fillId="10" borderId="23" xfId="134" applyFont="1" applyFill="1" applyBorder="1" applyAlignment="1">
      <alignment horizontal="center"/>
      <protection/>
    </xf>
    <xf numFmtId="3" fontId="3" fillId="0" borderId="0" xfId="134" applyNumberFormat="1" applyFont="1" applyFill="1" applyBorder="1" applyAlignment="1">
      <alignment horizontal="right" vertical="center"/>
      <protection/>
    </xf>
    <xf numFmtId="173" fontId="25" fillId="10" borderId="17" xfId="134" applyNumberFormat="1" applyFont="1" applyFill="1" applyBorder="1">
      <alignment/>
      <protection/>
    </xf>
    <xf numFmtId="0" fontId="2" fillId="0" borderId="0" xfId="134" applyFont="1" applyFill="1" applyBorder="1" applyAlignment="1">
      <alignment horizontal="center"/>
      <protection/>
    </xf>
    <xf numFmtId="3" fontId="2" fillId="0" borderId="0" xfId="134" applyNumberFormat="1" applyFill="1" applyBorder="1">
      <alignment/>
      <protection/>
    </xf>
    <xf numFmtId="0" fontId="39" fillId="0" borderId="0" xfId="134" applyFont="1" applyFill="1" applyBorder="1" applyAlignment="1">
      <alignment horizontal="center" vertical="center"/>
      <protection/>
    </xf>
    <xf numFmtId="2" fontId="18" fillId="10" borderId="23" xfId="134" applyNumberFormat="1" applyFont="1" applyFill="1" applyBorder="1" applyAlignment="1">
      <alignment horizontal="center"/>
      <protection/>
    </xf>
    <xf numFmtId="0" fontId="2" fillId="0" borderId="0" xfId="134" applyFont="1" applyFill="1" applyBorder="1">
      <alignment/>
      <protection/>
    </xf>
    <xf numFmtId="3" fontId="2" fillId="0" borderId="0" xfId="134" applyNumberFormat="1" applyFont="1" applyFill="1" applyBorder="1">
      <alignment/>
      <protection/>
    </xf>
    <xf numFmtId="0" fontId="2" fillId="0" borderId="0" xfId="134" applyFont="1" applyFill="1" applyBorder="1" applyAlignment="1">
      <alignment horizontal="right" vertical="center"/>
      <protection/>
    </xf>
    <xf numFmtId="173" fontId="38" fillId="10" borderId="17" xfId="134" applyNumberFormat="1" applyFont="1" applyFill="1" applyBorder="1">
      <alignment/>
      <protection/>
    </xf>
    <xf numFmtId="3" fontId="2" fillId="0" borderId="0" xfId="134" applyNumberFormat="1">
      <alignment/>
      <protection/>
    </xf>
    <xf numFmtId="0" fontId="25" fillId="0" borderId="15" xfId="134" applyFont="1" applyFill="1" applyBorder="1" applyAlignment="1">
      <alignment horizontal="center"/>
      <protection/>
    </xf>
    <xf numFmtId="173" fontId="38" fillId="0" borderId="24" xfId="134" applyNumberFormat="1" applyFont="1" applyFill="1" applyBorder="1">
      <alignment/>
      <protection/>
    </xf>
    <xf numFmtId="3" fontId="2" fillId="0" borderId="11" xfId="134" applyNumberFormat="1" applyBorder="1">
      <alignment/>
      <protection/>
    </xf>
    <xf numFmtId="4" fontId="2" fillId="0" borderId="0" xfId="134" applyNumberFormat="1">
      <alignment/>
      <protection/>
    </xf>
    <xf numFmtId="173" fontId="47" fillId="0" borderId="0" xfId="134" applyNumberFormat="1" applyFont="1">
      <alignment/>
      <protection/>
    </xf>
    <xf numFmtId="3" fontId="3" fillId="0" borderId="0" xfId="134" applyNumberFormat="1" applyFont="1" applyFill="1" applyBorder="1">
      <alignment/>
      <protection/>
    </xf>
    <xf numFmtId="173" fontId="40" fillId="0" borderId="0" xfId="134" applyNumberFormat="1" applyFont="1">
      <alignment/>
      <protection/>
    </xf>
    <xf numFmtId="173" fontId="2" fillId="0" borderId="0" xfId="134" applyNumberFormat="1">
      <alignment/>
      <protection/>
    </xf>
    <xf numFmtId="0" fontId="2" fillId="0" borderId="0" xfId="134" applyFill="1">
      <alignment/>
      <protection/>
    </xf>
    <xf numFmtId="0" fontId="2" fillId="0" borderId="0" xfId="134" applyFont="1" applyFill="1">
      <alignment/>
      <protection/>
    </xf>
    <xf numFmtId="3" fontId="20" fillId="0" borderId="27" xfId="137" applyNumberFormat="1" applyFont="1" applyBorder="1" applyAlignment="1">
      <alignment horizontal="center" vertical="center" wrapText="1"/>
      <protection/>
    </xf>
    <xf numFmtId="3" fontId="20" fillId="0" borderId="27" xfId="137" applyNumberFormat="1" applyFont="1" applyFill="1" applyBorder="1" applyAlignment="1">
      <alignment horizontal="center" vertical="center" wrapText="1"/>
      <protection/>
    </xf>
    <xf numFmtId="49" fontId="48" fillId="0" borderId="28" xfId="137" applyNumberFormat="1" applyFont="1" applyBorder="1" applyAlignment="1">
      <alignment horizontal="center" vertical="center" wrapText="1"/>
      <protection/>
    </xf>
    <xf numFmtId="3" fontId="18" fillId="0" borderId="0" xfId="137" applyNumberFormat="1" applyFont="1" applyFill="1" applyAlignment="1">
      <alignment vertical="center"/>
      <protection/>
    </xf>
    <xf numFmtId="3" fontId="40" fillId="0" borderId="0" xfId="134" applyNumberFormat="1" applyFont="1">
      <alignment/>
      <protection/>
    </xf>
    <xf numFmtId="3" fontId="18" fillId="0" borderId="29" xfId="137" applyNumberFormat="1" applyFont="1" applyBorder="1" applyAlignment="1">
      <alignment vertical="center" wrapText="1"/>
      <protection/>
    </xf>
    <xf numFmtId="3" fontId="18" fillId="0" borderId="20" xfId="137" applyNumberFormat="1" applyFont="1" applyBorder="1" applyAlignment="1">
      <alignment vertical="center" wrapText="1"/>
      <protection/>
    </xf>
    <xf numFmtId="0" fontId="2" fillId="0" borderId="11" xfId="134" applyFill="1" applyBorder="1">
      <alignment/>
      <protection/>
    </xf>
    <xf numFmtId="4" fontId="2" fillId="0" borderId="11" xfId="134" applyNumberFormat="1" applyFill="1" applyBorder="1">
      <alignment/>
      <protection/>
    </xf>
    <xf numFmtId="4" fontId="18" fillId="0" borderId="11" xfId="137" applyNumberFormat="1" applyFont="1" applyFill="1" applyBorder="1" applyAlignment="1">
      <alignment vertical="center"/>
      <protection/>
    </xf>
    <xf numFmtId="3" fontId="18" fillId="0" borderId="0" xfId="137" applyNumberFormat="1" applyFont="1" applyAlignment="1">
      <alignment vertical="center"/>
      <protection/>
    </xf>
    <xf numFmtId="3" fontId="18" fillId="0" borderId="0" xfId="137" applyNumberFormat="1" applyFont="1" applyAlignment="1">
      <alignment vertical="center" wrapText="1"/>
      <protection/>
    </xf>
    <xf numFmtId="3" fontId="18" fillId="0" borderId="0" xfId="137" applyNumberFormat="1" applyFont="1" applyFill="1" applyBorder="1" applyAlignment="1">
      <alignment vertical="center"/>
      <protection/>
    </xf>
    <xf numFmtId="3" fontId="3" fillId="0" borderId="0" xfId="134" applyNumberFormat="1" applyFont="1" applyFill="1">
      <alignment/>
      <protection/>
    </xf>
    <xf numFmtId="3" fontId="20" fillId="0" borderId="0" xfId="137" applyNumberFormat="1" applyFont="1" applyFill="1" applyBorder="1" applyAlignment="1">
      <alignment vertical="center"/>
      <protection/>
    </xf>
    <xf numFmtId="0" fontId="3" fillId="15" borderId="11" xfId="134" applyFont="1" applyFill="1" applyBorder="1">
      <alignment/>
      <protection/>
    </xf>
    <xf numFmtId="0" fontId="20" fillId="0" borderId="11" xfId="134" applyFont="1" applyBorder="1">
      <alignment/>
      <protection/>
    </xf>
    <xf numFmtId="0" fontId="20" fillId="15" borderId="11" xfId="134" applyFont="1" applyFill="1" applyBorder="1">
      <alignment/>
      <protection/>
    </xf>
    <xf numFmtId="3" fontId="20" fillId="26" borderId="23" xfId="134" applyNumberFormat="1" applyFont="1" applyFill="1" applyBorder="1" applyAlignment="1">
      <alignment horizontal="center"/>
      <protection/>
    </xf>
    <xf numFmtId="0" fontId="2" fillId="0" borderId="11" xfId="134" applyBorder="1">
      <alignment/>
      <protection/>
    </xf>
    <xf numFmtId="173" fontId="2" fillId="15" borderId="11" xfId="134" applyNumberFormat="1" applyFill="1" applyBorder="1">
      <alignment/>
      <protection/>
    </xf>
    <xf numFmtId="4" fontId="2" fillId="0" borderId="11" xfId="134" applyNumberFormat="1" applyBorder="1">
      <alignment/>
      <protection/>
    </xf>
    <xf numFmtId="0" fontId="3" fillId="0" borderId="0" xfId="134" applyFont="1" applyFill="1" applyBorder="1">
      <alignment/>
      <protection/>
    </xf>
    <xf numFmtId="3" fontId="20" fillId="0" borderId="0" xfId="134" applyNumberFormat="1" applyFont="1" applyFill="1" applyBorder="1" applyAlignment="1">
      <alignment horizontal="center"/>
      <protection/>
    </xf>
    <xf numFmtId="173" fontId="3" fillId="0" borderId="0" xfId="134" applyNumberFormat="1" applyFont="1" applyFill="1" applyBorder="1">
      <alignment/>
      <protection/>
    </xf>
    <xf numFmtId="173" fontId="2" fillId="0" borderId="0" xfId="134" applyNumberFormat="1" applyFill="1" applyBorder="1">
      <alignment/>
      <protection/>
    </xf>
    <xf numFmtId="0" fontId="2" fillId="17" borderId="0" xfId="134" applyFill="1">
      <alignment/>
      <protection/>
    </xf>
    <xf numFmtId="173" fontId="2" fillId="0" borderId="11" xfId="134" applyNumberFormat="1" applyFill="1" applyBorder="1">
      <alignment/>
      <protection/>
    </xf>
    <xf numFmtId="3" fontId="2" fillId="0" borderId="0" xfId="134" applyNumberFormat="1" applyFill="1">
      <alignment/>
      <protection/>
    </xf>
    <xf numFmtId="0" fontId="44" fillId="0" borderId="30" xfId="134" applyFont="1" applyBorder="1">
      <alignment/>
      <protection/>
    </xf>
    <xf numFmtId="0" fontId="2" fillId="0" borderId="13" xfId="134" applyBorder="1">
      <alignment/>
      <protection/>
    </xf>
    <xf numFmtId="0" fontId="2" fillId="0" borderId="31" xfId="134" applyBorder="1">
      <alignment/>
      <protection/>
    </xf>
    <xf numFmtId="4" fontId="2" fillId="10" borderId="11" xfId="134" applyNumberFormat="1" applyFill="1" applyBorder="1" applyAlignment="1">
      <alignment horizontal="right"/>
      <protection/>
    </xf>
    <xf numFmtId="3" fontId="3" fillId="0" borderId="0" xfId="134" applyNumberFormat="1" applyFont="1" applyBorder="1">
      <alignment/>
      <protection/>
    </xf>
    <xf numFmtId="0" fontId="41" fillId="10" borderId="11" xfId="134" applyFont="1" applyFill="1" applyBorder="1" applyAlignment="1">
      <alignment horizontal="right"/>
      <protection/>
    </xf>
    <xf numFmtId="0" fontId="2" fillId="0" borderId="0" xfId="134" applyFont="1" applyFill="1">
      <alignment/>
      <protection/>
    </xf>
    <xf numFmtId="3" fontId="2" fillId="0" borderId="0" xfId="134" applyNumberFormat="1" applyFont="1" applyFill="1">
      <alignment/>
      <protection/>
    </xf>
    <xf numFmtId="4" fontId="41" fillId="10" borderId="11" xfId="134" applyNumberFormat="1" applyFont="1" applyFill="1" applyBorder="1" applyAlignment="1">
      <alignment horizontal="right"/>
      <protection/>
    </xf>
    <xf numFmtId="0" fontId="3" fillId="0" borderId="0" xfId="134" applyFont="1" applyBorder="1">
      <alignment/>
      <protection/>
    </xf>
    <xf numFmtId="0" fontId="18" fillId="0" borderId="11" xfId="137" applyFont="1" applyFill="1" applyBorder="1" applyAlignment="1">
      <alignment vertical="center"/>
      <protection/>
    </xf>
    <xf numFmtId="0" fontId="18" fillId="0" borderId="11" xfId="137" applyFont="1" applyFill="1" applyBorder="1" applyAlignment="1">
      <alignment vertical="center" wrapText="1"/>
      <protection/>
    </xf>
    <xf numFmtId="4" fontId="18" fillId="0" borderId="20" xfId="137" applyNumberFormat="1" applyFont="1" applyFill="1" applyBorder="1" applyAlignment="1">
      <alignment vertical="center"/>
      <protection/>
    </xf>
    <xf numFmtId="0" fontId="3" fillId="15" borderId="32" xfId="134" applyFont="1" applyFill="1" applyBorder="1">
      <alignment/>
      <protection/>
    </xf>
    <xf numFmtId="3" fontId="18" fillId="15" borderId="0" xfId="137" applyNumberFormat="1" applyFont="1" applyFill="1" applyAlignment="1">
      <alignment vertical="center" wrapText="1"/>
      <protection/>
    </xf>
    <xf numFmtId="3" fontId="18" fillId="15" borderId="0" xfId="137" applyNumberFormat="1" applyFont="1" applyFill="1" applyBorder="1" applyAlignment="1">
      <alignment vertical="center"/>
      <protection/>
    </xf>
    <xf numFmtId="49" fontId="21" fillId="0" borderId="0" xfId="137" applyNumberFormat="1" applyFont="1" applyBorder="1" applyAlignment="1">
      <alignment horizontal="center" vertical="center"/>
      <protection/>
    </xf>
    <xf numFmtId="0" fontId="2" fillId="15" borderId="33" xfId="134" applyFill="1" applyBorder="1">
      <alignment/>
      <protection/>
    </xf>
    <xf numFmtId="0" fontId="2" fillId="15" borderId="34" xfId="134" applyFill="1" applyBorder="1">
      <alignment/>
      <protection/>
    </xf>
    <xf numFmtId="173" fontId="18" fillId="0" borderId="0" xfId="99" applyNumberFormat="1" applyFont="1" applyFill="1" applyBorder="1" applyAlignment="1">
      <alignment vertical="center"/>
    </xf>
    <xf numFmtId="173" fontId="20" fillId="0" borderId="0" xfId="99" applyNumberFormat="1" applyFont="1" applyFill="1" applyBorder="1" applyAlignment="1">
      <alignment vertical="center"/>
    </xf>
    <xf numFmtId="0" fontId="2" fillId="0" borderId="0" xfId="134" applyAlignment="1">
      <alignment/>
      <protection/>
    </xf>
    <xf numFmtId="2" fontId="2" fillId="0" borderId="11" xfId="134" applyNumberFormat="1" applyBorder="1">
      <alignment/>
      <protection/>
    </xf>
    <xf numFmtId="3" fontId="2" fillId="15" borderId="11" xfId="134" applyNumberFormat="1" applyFill="1" applyBorder="1">
      <alignment/>
      <protection/>
    </xf>
    <xf numFmtId="0" fontId="2" fillId="0" borderId="0" xfId="134" applyAlignment="1">
      <alignment horizontal="center"/>
      <protection/>
    </xf>
    <xf numFmtId="3" fontId="3" fillId="0" borderId="11" xfId="134" applyNumberFormat="1" applyFont="1" applyBorder="1">
      <alignment/>
      <protection/>
    </xf>
    <xf numFmtId="0" fontId="2" fillId="0" borderId="0" xfId="134" applyFill="1" applyAlignment="1">
      <alignment/>
      <protection/>
    </xf>
    <xf numFmtId="3" fontId="2" fillId="0" borderId="0" xfId="134" applyNumberFormat="1" applyFill="1" applyBorder="1" applyAlignment="1">
      <alignment horizontal="right"/>
      <protection/>
    </xf>
    <xf numFmtId="49" fontId="21" fillId="0" borderId="0" xfId="137" applyNumberFormat="1" applyFont="1" applyFill="1" applyBorder="1" applyAlignment="1">
      <alignment horizontal="center" vertical="center"/>
      <protection/>
    </xf>
    <xf numFmtId="3" fontId="2" fillId="0" borderId="11" xfId="134" applyNumberFormat="1" applyFill="1" applyBorder="1">
      <alignment/>
      <protection/>
    </xf>
    <xf numFmtId="0" fontId="2" fillId="0" borderId="26" xfId="134" applyBorder="1">
      <alignment/>
      <protection/>
    </xf>
    <xf numFmtId="0" fontId="44" fillId="0" borderId="0" xfId="134" applyFont="1" applyFill="1" applyBorder="1">
      <alignment/>
      <protection/>
    </xf>
    <xf numFmtId="0" fontId="2" fillId="0" borderId="16" xfId="134" applyBorder="1">
      <alignment/>
      <protection/>
    </xf>
    <xf numFmtId="0" fontId="2" fillId="0" borderId="35" xfId="134" applyFill="1" applyBorder="1">
      <alignment/>
      <protection/>
    </xf>
    <xf numFmtId="0" fontId="2" fillId="0" borderId="36" xfId="134" applyFill="1" applyBorder="1">
      <alignment/>
      <protection/>
    </xf>
    <xf numFmtId="0" fontId="2" fillId="0" borderId="37" xfId="134" applyFill="1" applyBorder="1">
      <alignment/>
      <protection/>
    </xf>
    <xf numFmtId="0" fontId="2" fillId="0" borderId="15" xfId="134" applyFill="1" applyBorder="1">
      <alignment/>
      <protection/>
    </xf>
    <xf numFmtId="0" fontId="2" fillId="0" borderId="24" xfId="134" applyFill="1" applyBorder="1">
      <alignment/>
      <protection/>
    </xf>
    <xf numFmtId="0" fontId="20" fillId="0" borderId="29" xfId="134" applyFont="1" applyFill="1" applyBorder="1">
      <alignment/>
      <protection/>
    </xf>
    <xf numFmtId="4" fontId="2" fillId="0" borderId="24" xfId="134" applyNumberFormat="1" applyFill="1" applyBorder="1">
      <alignment/>
      <protection/>
    </xf>
    <xf numFmtId="4" fontId="2" fillId="0" borderId="0" xfId="134" applyNumberFormat="1" applyFill="1" applyBorder="1">
      <alignment/>
      <protection/>
    </xf>
    <xf numFmtId="0" fontId="2" fillId="0" borderId="14" xfId="134" applyFill="1" applyBorder="1">
      <alignment/>
      <protection/>
    </xf>
    <xf numFmtId="0" fontId="2" fillId="0" borderId="38" xfId="134" applyFill="1" applyBorder="1">
      <alignment/>
      <protection/>
    </xf>
    <xf numFmtId="4" fontId="3" fillId="0" borderId="38" xfId="134" applyNumberFormat="1" applyFont="1" applyFill="1" applyBorder="1">
      <alignment/>
      <protection/>
    </xf>
    <xf numFmtId="0" fontId="2" fillId="0" borderId="18" xfId="134" applyFill="1" applyBorder="1">
      <alignment/>
      <protection/>
    </xf>
    <xf numFmtId="0" fontId="3" fillId="0" borderId="0" xfId="134" applyFont="1" applyFill="1">
      <alignment/>
      <protection/>
    </xf>
    <xf numFmtId="0" fontId="2" fillId="0" borderId="0" xfId="134" applyFill="1" applyAlignment="1">
      <alignment horizontal="center" wrapText="1"/>
      <protection/>
    </xf>
    <xf numFmtId="4" fontId="2" fillId="0" borderId="0" xfId="134" applyNumberFormat="1" applyFill="1">
      <alignment/>
      <protection/>
    </xf>
    <xf numFmtId="0" fontId="3" fillId="0" borderId="0" xfId="134" applyFont="1" applyFill="1" applyBorder="1" applyAlignment="1">
      <alignment horizontal="center" wrapText="1"/>
      <protection/>
    </xf>
    <xf numFmtId="0" fontId="19" fillId="0" borderId="39" xfId="134" applyFont="1" applyFill="1" applyBorder="1" applyAlignment="1">
      <alignment horizontal="center" vertical="center" wrapText="1"/>
      <protection/>
    </xf>
    <xf numFmtId="3" fontId="39" fillId="0" borderId="11" xfId="134" applyNumberFormat="1" applyFont="1" applyFill="1" applyBorder="1" applyAlignment="1">
      <alignment horizontal="center"/>
      <protection/>
    </xf>
    <xf numFmtId="49" fontId="39" fillId="0" borderId="11" xfId="134" applyNumberFormat="1" applyFont="1" applyFill="1" applyBorder="1" applyAlignment="1">
      <alignment horizontal="center"/>
      <protection/>
    </xf>
    <xf numFmtId="2" fontId="39" fillId="0" borderId="11" xfId="134" applyNumberFormat="1" applyFont="1" applyFill="1" applyBorder="1" applyAlignment="1">
      <alignment horizontal="center"/>
      <protection/>
    </xf>
    <xf numFmtId="0" fontId="19" fillId="0" borderId="0" xfId="134" applyFont="1" applyFill="1" applyBorder="1">
      <alignment/>
      <protection/>
    </xf>
    <xf numFmtId="173" fontId="2" fillId="0" borderId="24" xfId="134" applyNumberFormat="1" applyFill="1" applyBorder="1">
      <alignment/>
      <protection/>
    </xf>
    <xf numFmtId="0" fontId="2" fillId="0" borderId="39" xfId="134" applyFill="1" applyBorder="1" applyAlignment="1">
      <alignment horizontal="center" vertical="center"/>
      <protection/>
    </xf>
    <xf numFmtId="3" fontId="2" fillId="0" borderId="11" xfId="134" applyNumberFormat="1" applyFill="1" applyBorder="1" applyAlignment="1">
      <alignment horizontal="center"/>
      <protection/>
    </xf>
    <xf numFmtId="0" fontId="2" fillId="0" borderId="11" xfId="134" applyFill="1" applyBorder="1" applyAlignment="1">
      <alignment horizontal="center"/>
      <protection/>
    </xf>
    <xf numFmtId="4" fontId="2" fillId="0" borderId="11" xfId="134" applyNumberFormat="1" applyFill="1" applyBorder="1" applyAlignment="1">
      <alignment horizontal="center"/>
      <protection/>
    </xf>
    <xf numFmtId="3" fontId="2" fillId="0" borderId="24" xfId="134" applyNumberFormat="1" applyFill="1" applyBorder="1">
      <alignment/>
      <protection/>
    </xf>
    <xf numFmtId="4" fontId="2" fillId="0" borderId="0" xfId="134" applyNumberFormat="1" applyFill="1" applyBorder="1" applyAlignment="1">
      <alignment horizontal="center"/>
      <protection/>
    </xf>
    <xf numFmtId="4" fontId="3" fillId="0" borderId="0" xfId="134" applyNumberFormat="1" applyFont="1" applyFill="1" applyBorder="1">
      <alignment/>
      <protection/>
    </xf>
    <xf numFmtId="4" fontId="2" fillId="0" borderId="38" xfId="134" applyNumberFormat="1" applyFill="1" applyBorder="1">
      <alignment/>
      <protection/>
    </xf>
    <xf numFmtId="4" fontId="3" fillId="0" borderId="0" xfId="134" applyNumberFormat="1" applyFont="1">
      <alignment/>
      <protection/>
    </xf>
    <xf numFmtId="0" fontId="3" fillId="0" borderId="0" xfId="134" applyFont="1" applyAlignment="1">
      <alignment horizontal="center"/>
      <protection/>
    </xf>
    <xf numFmtId="0" fontId="3" fillId="0" borderId="11" xfId="134" applyFont="1" applyBorder="1">
      <alignment/>
      <protection/>
    </xf>
    <xf numFmtId="4" fontId="3" fillId="0" borderId="11" xfId="134" applyNumberFormat="1" applyFont="1" applyBorder="1">
      <alignment/>
      <protection/>
    </xf>
    <xf numFmtId="4" fontId="2" fillId="0" borderId="11" xfId="134" applyNumberFormat="1" applyFont="1" applyBorder="1">
      <alignment/>
      <protection/>
    </xf>
    <xf numFmtId="4" fontId="2" fillId="0" borderId="0" xfId="134" applyNumberFormat="1" applyFont="1">
      <alignment/>
      <protection/>
    </xf>
    <xf numFmtId="3" fontId="21" fillId="0" borderId="0" xfId="134" applyNumberFormat="1" applyFont="1">
      <alignment/>
      <protection/>
    </xf>
    <xf numFmtId="3" fontId="40" fillId="0" borderId="0" xfId="134" applyNumberFormat="1" applyFont="1" applyFill="1" applyBorder="1">
      <alignment/>
      <protection/>
    </xf>
    <xf numFmtId="3" fontId="2" fillId="0" borderId="14" xfId="134" applyNumberFormat="1" applyFont="1" applyBorder="1">
      <alignment/>
      <protection/>
    </xf>
    <xf numFmtId="4" fontId="2" fillId="0" borderId="18" xfId="134" applyNumberFormat="1" applyFont="1" applyBorder="1">
      <alignment/>
      <protection/>
    </xf>
    <xf numFmtId="49" fontId="39" fillId="0" borderId="0" xfId="134" applyNumberFormat="1" applyFont="1" applyFill="1" applyBorder="1" applyAlignment="1">
      <alignment horizontal="center"/>
      <protection/>
    </xf>
    <xf numFmtId="4" fontId="2" fillId="0" borderId="0" xfId="134" applyNumberFormat="1" applyFont="1" applyFill="1" applyBorder="1" applyAlignment="1">
      <alignment horizontal="right" vertical="center"/>
      <protection/>
    </xf>
    <xf numFmtId="0" fontId="40" fillId="0" borderId="0" xfId="134" applyFont="1" applyFill="1" applyBorder="1">
      <alignment/>
      <protection/>
    </xf>
    <xf numFmtId="3" fontId="20" fillId="0" borderId="11" xfId="130" applyNumberFormat="1" applyFont="1" applyFill="1" applyBorder="1" applyAlignment="1">
      <alignment/>
      <protection/>
    </xf>
    <xf numFmtId="173" fontId="2" fillId="26" borderId="11" xfId="134" applyNumberFormat="1" applyFill="1" applyBorder="1">
      <alignment/>
      <protection/>
    </xf>
    <xf numFmtId="2" fontId="18" fillId="26" borderId="11" xfId="134" applyNumberFormat="1" applyFont="1" applyFill="1" applyBorder="1" applyAlignment="1">
      <alignment horizontal="center"/>
      <protection/>
    </xf>
    <xf numFmtId="3" fontId="2" fillId="26" borderId="11" xfId="134" applyNumberFormat="1" applyFill="1" applyBorder="1">
      <alignment/>
      <protection/>
    </xf>
    <xf numFmtId="4" fontId="2" fillId="26" borderId="11" xfId="134" applyNumberFormat="1" applyFill="1" applyBorder="1">
      <alignment/>
      <protection/>
    </xf>
    <xf numFmtId="173" fontId="40" fillId="26" borderId="11" xfId="134" applyNumberFormat="1" applyFont="1" applyFill="1" applyBorder="1">
      <alignment/>
      <protection/>
    </xf>
    <xf numFmtId="173" fontId="3" fillId="0" borderId="0" xfId="134" applyNumberFormat="1" applyFont="1">
      <alignment/>
      <protection/>
    </xf>
    <xf numFmtId="3" fontId="18" fillId="26" borderId="11" xfId="134" applyNumberFormat="1" applyFont="1" applyFill="1" applyBorder="1" applyAlignment="1">
      <alignment horizontal="center"/>
      <protection/>
    </xf>
    <xf numFmtId="3" fontId="25" fillId="26" borderId="11" xfId="134" applyNumberFormat="1" applyFont="1" applyFill="1" applyBorder="1" applyAlignment="1">
      <alignment horizontal="center"/>
      <protection/>
    </xf>
    <xf numFmtId="0" fontId="18" fillId="26" borderId="11" xfId="134" applyFont="1" applyFill="1" applyBorder="1" applyAlignment="1">
      <alignment horizontal="center"/>
      <protection/>
    </xf>
    <xf numFmtId="0" fontId="2" fillId="26" borderId="11" xfId="130" applyFont="1" applyFill="1" applyBorder="1" applyAlignment="1" quotePrefix="1">
      <alignment horizontal="right"/>
      <protection/>
    </xf>
    <xf numFmtId="0" fontId="20" fillId="0" borderId="11" xfId="137" applyFont="1" applyFill="1" applyBorder="1" applyAlignment="1">
      <alignment vertical="center"/>
      <protection/>
    </xf>
    <xf numFmtId="0" fontId="18" fillId="0" borderId="11" xfId="137" applyFont="1" applyFill="1" applyBorder="1" applyAlignment="1">
      <alignment vertical="center" wrapText="1"/>
      <protection/>
    </xf>
    <xf numFmtId="0" fontId="18" fillId="0" borderId="0" xfId="137" applyFont="1" applyFill="1" applyAlignment="1">
      <alignment vertical="center"/>
      <protection/>
    </xf>
    <xf numFmtId="49" fontId="18" fillId="0" borderId="11" xfId="137" applyNumberFormat="1" applyFont="1" applyFill="1" applyBorder="1" applyAlignment="1">
      <alignment vertical="center" wrapText="1"/>
      <protection/>
    </xf>
    <xf numFmtId="178" fontId="18" fillId="0" borderId="11" xfId="84" applyNumberFormat="1" applyFont="1" applyFill="1" applyBorder="1" applyAlignment="1">
      <alignment vertical="center" wrapText="1"/>
    </xf>
    <xf numFmtId="0" fontId="18" fillId="0" borderId="11" xfId="137" applyFont="1" applyFill="1" applyBorder="1" applyAlignment="1">
      <alignment vertical="center"/>
      <protection/>
    </xf>
    <xf numFmtId="178" fontId="18" fillId="5" borderId="11" xfId="84" applyNumberFormat="1" applyFont="1" applyFill="1" applyBorder="1" applyAlignment="1">
      <alignment vertical="center" wrapText="1"/>
    </xf>
    <xf numFmtId="0" fontId="18" fillId="0" borderId="29" xfId="137" applyFont="1" applyFill="1" applyBorder="1" applyAlignment="1">
      <alignment vertical="center" wrapText="1"/>
      <protection/>
    </xf>
    <xf numFmtId="0" fontId="18" fillId="0" borderId="29" xfId="137" applyFont="1" applyFill="1" applyBorder="1" applyAlignment="1">
      <alignment horizontal="center" vertical="center" wrapText="1"/>
      <protection/>
    </xf>
    <xf numFmtId="0" fontId="18" fillId="0" borderId="27" xfId="137" applyFont="1" applyFill="1" applyBorder="1" applyAlignment="1">
      <alignment horizontal="center" vertical="center" wrapText="1"/>
      <protection/>
    </xf>
    <xf numFmtId="178" fontId="18" fillId="0" borderId="29" xfId="84" applyNumberFormat="1" applyFont="1" applyFill="1" applyBorder="1" applyAlignment="1">
      <alignment horizontal="center" vertical="center" wrapText="1"/>
    </xf>
    <xf numFmtId="178" fontId="18" fillId="0" borderId="27" xfId="84" applyNumberFormat="1" applyFont="1" applyFill="1" applyBorder="1" applyAlignment="1">
      <alignment horizontal="center" vertical="center" wrapText="1"/>
    </xf>
    <xf numFmtId="0" fontId="18" fillId="0" borderId="20" xfId="137" applyFont="1" applyFill="1" applyBorder="1" applyAlignment="1">
      <alignment horizontal="center" vertical="center" wrapText="1"/>
      <protection/>
    </xf>
    <xf numFmtId="0" fontId="18" fillId="0" borderId="20" xfId="137" applyFont="1" applyFill="1" applyBorder="1" applyAlignment="1">
      <alignment vertical="center" wrapText="1"/>
      <protection/>
    </xf>
    <xf numFmtId="178" fontId="18" fillId="0" borderId="20" xfId="84" applyNumberFormat="1" applyFont="1" applyFill="1" applyBorder="1" applyAlignment="1">
      <alignment horizontal="center" vertical="center" wrapText="1"/>
    </xf>
    <xf numFmtId="0" fontId="18" fillId="0" borderId="29" xfId="137" applyFont="1" applyFill="1" applyBorder="1" applyAlignment="1">
      <alignment horizontal="center" vertical="center"/>
      <protection/>
    </xf>
    <xf numFmtId="0" fontId="18" fillId="0" borderId="27" xfId="137" applyFont="1" applyFill="1" applyBorder="1" applyAlignment="1">
      <alignment horizontal="center" vertical="center"/>
      <protection/>
    </xf>
    <xf numFmtId="0" fontId="3" fillId="26" borderId="13" xfId="134" applyFont="1" applyFill="1" applyBorder="1" applyAlignment="1">
      <alignment horizontal="center"/>
      <protection/>
    </xf>
    <xf numFmtId="0" fontId="3" fillId="15" borderId="25" xfId="134" applyFont="1" applyFill="1" applyBorder="1">
      <alignment/>
      <protection/>
    </xf>
    <xf numFmtId="0" fontId="20" fillId="15" borderId="25" xfId="134" applyFont="1" applyFill="1" applyBorder="1">
      <alignment/>
      <protection/>
    </xf>
    <xf numFmtId="3" fontId="20" fillId="0" borderId="0" xfId="137" applyNumberFormat="1" applyFont="1" applyFill="1" applyBorder="1" applyAlignment="1">
      <alignment horizontal="center" vertical="center" wrapText="1"/>
      <protection/>
    </xf>
    <xf numFmtId="1" fontId="2" fillId="0" borderId="11" xfId="134" applyNumberFormat="1" applyBorder="1">
      <alignment/>
      <protection/>
    </xf>
    <xf numFmtId="3" fontId="20" fillId="0" borderId="16" xfId="134" applyNumberFormat="1" applyFont="1" applyFill="1" applyBorder="1" applyAlignment="1">
      <alignment horizontal="center"/>
      <protection/>
    </xf>
    <xf numFmtId="0" fontId="2" fillId="0" borderId="29" xfId="134" applyBorder="1" applyAlignment="1">
      <alignment horizontal="center" vertical="center"/>
      <protection/>
    </xf>
    <xf numFmtId="0" fontId="2" fillId="0" borderId="27" xfId="134" applyBorder="1" applyAlignment="1">
      <alignment horizontal="center" vertical="center"/>
      <protection/>
    </xf>
    <xf numFmtId="0" fontId="2" fillId="0" borderId="20" xfId="134" applyBorder="1" applyAlignment="1">
      <alignment horizontal="center" vertical="center"/>
      <protection/>
    </xf>
    <xf numFmtId="0" fontId="18" fillId="26" borderId="30" xfId="130" applyFont="1" applyFill="1" applyBorder="1" applyAlignment="1">
      <alignment vertical="center" wrapText="1"/>
      <protection/>
    </xf>
    <xf numFmtId="0" fontId="18" fillId="26" borderId="25" xfId="130" applyFont="1" applyFill="1" applyBorder="1" applyAlignment="1">
      <alignment vertical="center" wrapText="1"/>
      <protection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16" xfId="0" applyFont="1" applyBorder="1" applyAlignment="1">
      <alignment/>
    </xf>
    <xf numFmtId="4" fontId="2" fillId="0" borderId="11" xfId="134" applyNumberFormat="1" applyFill="1" applyBorder="1" applyAlignment="1">
      <alignment horizontal="right"/>
      <protection/>
    </xf>
    <xf numFmtId="4" fontId="41" fillId="10" borderId="29" xfId="134" applyNumberFormat="1" applyFont="1" applyFill="1" applyBorder="1">
      <alignment/>
      <protection/>
    </xf>
    <xf numFmtId="3" fontId="2" fillId="0" borderId="29" xfId="134" applyNumberFormat="1" applyBorder="1">
      <alignment/>
      <protection/>
    </xf>
    <xf numFmtId="4" fontId="2" fillId="0" borderId="0" xfId="134" applyNumberFormat="1" applyFill="1" applyBorder="1" applyAlignment="1">
      <alignment horizontal="right"/>
      <protection/>
    </xf>
    <xf numFmtId="0" fontId="2" fillId="10" borderId="11" xfId="130" applyFont="1" applyFill="1" applyBorder="1">
      <alignment/>
      <protection/>
    </xf>
    <xf numFmtId="4" fontId="3" fillId="0" borderId="0" xfId="134" applyNumberFormat="1" applyFont="1" applyFill="1" applyBorder="1" applyAlignment="1">
      <alignment horizontal="right"/>
      <protection/>
    </xf>
    <xf numFmtId="4" fontId="2" fillId="0" borderId="0" xfId="134" applyNumberFormat="1" applyFont="1" applyFill="1" applyBorder="1" applyAlignment="1">
      <alignment horizontal="right"/>
      <protection/>
    </xf>
    <xf numFmtId="4" fontId="18" fillId="0" borderId="0" xfId="137" applyNumberFormat="1" applyFont="1" applyFill="1" applyBorder="1" applyAlignment="1">
      <alignment vertical="center" wrapText="1"/>
      <protection/>
    </xf>
    <xf numFmtId="4" fontId="18" fillId="0" borderId="0" xfId="137" applyNumberFormat="1" applyFont="1" applyFill="1" applyBorder="1" applyAlignment="1">
      <alignment vertical="center"/>
      <protection/>
    </xf>
    <xf numFmtId="0" fontId="2" fillId="0" borderId="0" xfId="134" applyFont="1" applyAlignment="1">
      <alignment horizontal="center"/>
      <protection/>
    </xf>
    <xf numFmtId="4" fontId="18" fillId="0" borderId="0" xfId="137" applyNumberFormat="1" applyFont="1" applyFill="1" applyBorder="1" applyAlignment="1">
      <alignment horizontal="center" vertical="center"/>
      <protection/>
    </xf>
    <xf numFmtId="0" fontId="18" fillId="0" borderId="0" xfId="137" applyFont="1" applyFill="1" applyBorder="1" applyAlignment="1">
      <alignment vertical="center"/>
      <protection/>
    </xf>
    <xf numFmtId="0" fontId="18" fillId="0" borderId="0" xfId="137" applyFont="1" applyFill="1" applyBorder="1" applyAlignment="1">
      <alignment vertical="center" wrapText="1"/>
      <protection/>
    </xf>
    <xf numFmtId="0" fontId="18" fillId="0" borderId="0" xfId="137" applyFont="1" applyFill="1" applyBorder="1" applyAlignment="1">
      <alignment vertical="center" wrapText="1"/>
      <protection/>
    </xf>
    <xf numFmtId="178" fontId="18" fillId="0" borderId="0" xfId="84" applyNumberFormat="1" applyFont="1" applyFill="1" applyBorder="1" applyAlignment="1">
      <alignment vertical="center" wrapText="1"/>
    </xf>
    <xf numFmtId="4" fontId="2" fillId="10" borderId="16" xfId="134" applyNumberFormat="1" applyFill="1" applyBorder="1" applyAlignment="1">
      <alignment horizontal="right"/>
      <protection/>
    </xf>
    <xf numFmtId="0" fontId="41" fillId="10" borderId="16" xfId="134" applyFont="1" applyFill="1" applyBorder="1" applyAlignment="1">
      <alignment horizontal="right"/>
      <protection/>
    </xf>
    <xf numFmtId="4" fontId="41" fillId="10" borderId="16" xfId="134" applyNumberFormat="1" applyFont="1" applyFill="1" applyBorder="1" applyAlignment="1">
      <alignment horizontal="right"/>
      <protection/>
    </xf>
    <xf numFmtId="49" fontId="18" fillId="0" borderId="0" xfId="137" applyNumberFormat="1" applyFont="1" applyFill="1" applyBorder="1" applyAlignment="1">
      <alignment horizontal="right" vertical="center" wrapText="1"/>
      <protection/>
    </xf>
    <xf numFmtId="4" fontId="41" fillId="10" borderId="40" xfId="134" applyNumberFormat="1" applyFont="1" applyFill="1" applyBorder="1" applyAlignment="1">
      <alignment horizontal="right"/>
      <protection/>
    </xf>
    <xf numFmtId="0" fontId="2" fillId="10" borderId="16" xfId="0" applyFont="1" applyFill="1" applyBorder="1" applyAlignment="1">
      <alignment horizontal="right"/>
    </xf>
    <xf numFmtId="0" fontId="2" fillId="10" borderId="16" xfId="130" applyFont="1" applyFill="1" applyBorder="1" applyAlignment="1">
      <alignment horizontal="right"/>
      <protection/>
    </xf>
    <xf numFmtId="0" fontId="2" fillId="0" borderId="0" xfId="134" applyAlignment="1">
      <alignment vertical="center"/>
      <protection/>
    </xf>
    <xf numFmtId="4" fontId="2" fillId="0" borderId="11" xfId="134" applyNumberFormat="1" applyFont="1" applyFill="1" applyBorder="1" applyAlignment="1">
      <alignment horizontal="right"/>
      <protection/>
    </xf>
    <xf numFmtId="49" fontId="41" fillId="10" borderId="16" xfId="134" applyNumberFormat="1" applyFont="1" applyFill="1" applyBorder="1" applyAlignment="1">
      <alignment horizontal="right"/>
      <protection/>
    </xf>
    <xf numFmtId="0" fontId="2" fillId="26" borderId="11" xfId="132" applyFont="1" applyFill="1" applyBorder="1" applyAlignment="1" quotePrefix="1">
      <alignment horizontal="right"/>
      <protection/>
    </xf>
    <xf numFmtId="0" fontId="2" fillId="10" borderId="16" xfId="132" applyFont="1" applyFill="1" applyBorder="1" applyAlignment="1">
      <alignment horizontal="right"/>
      <protection/>
    </xf>
    <xf numFmtId="4" fontId="18" fillId="0" borderId="11" xfId="132" applyNumberFormat="1" applyFont="1" applyFill="1" applyBorder="1" applyAlignment="1">
      <alignment horizontal="center"/>
      <protection/>
    </xf>
    <xf numFmtId="0" fontId="18" fillId="15" borderId="30" xfId="132" applyFont="1" applyFill="1" applyBorder="1" applyAlignment="1">
      <alignment vertical="center" wrapText="1"/>
      <protection/>
    </xf>
    <xf numFmtId="0" fontId="18" fillId="15" borderId="25" xfId="132" applyFont="1" applyFill="1" applyBorder="1" applyAlignment="1">
      <alignment vertical="center" wrapText="1"/>
      <protection/>
    </xf>
    <xf numFmtId="3" fontId="3" fillId="0" borderId="0" xfId="134" applyNumberFormat="1" applyFont="1" applyFill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4" fontId="64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 horizontal="center" vertical="center" wrapText="1"/>
    </xf>
    <xf numFmtId="174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174" fontId="66" fillId="0" borderId="0" xfId="0" applyNumberFormat="1" applyFont="1" applyBorder="1" applyAlignment="1">
      <alignment/>
    </xf>
    <xf numFmtId="0" fontId="63" fillId="27" borderId="0" xfId="0" applyFont="1" applyFill="1" applyAlignment="1">
      <alignment/>
    </xf>
    <xf numFmtId="0" fontId="0" fillId="27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52" fillId="0" borderId="0" xfId="130" applyFont="1" applyAlignment="1">
      <alignment vertical="center"/>
      <protection/>
    </xf>
    <xf numFmtId="0" fontId="52" fillId="0" borderId="0" xfId="130" applyFont="1" applyAlignment="1">
      <alignment horizontal="center" vertical="center"/>
      <protection/>
    </xf>
    <xf numFmtId="174" fontId="52" fillId="0" borderId="0" xfId="130" applyNumberFormat="1" applyFont="1" applyBorder="1" applyAlignment="1">
      <alignment vertical="center"/>
      <protection/>
    </xf>
    <xf numFmtId="0" fontId="52" fillId="0" borderId="0" xfId="130" applyFont="1" applyBorder="1" applyAlignment="1">
      <alignment horizontal="center" vertical="center"/>
      <protection/>
    </xf>
    <xf numFmtId="0" fontId="49" fillId="27" borderId="0" xfId="130" applyFont="1" applyFill="1" applyBorder="1" applyAlignment="1">
      <alignment vertical="center"/>
      <protection/>
    </xf>
    <xf numFmtId="0" fontId="67" fillId="0" borderId="0" xfId="0" applyFont="1" applyBorder="1" applyAlignment="1">
      <alignment horizontal="center" vertical="center"/>
    </xf>
    <xf numFmtId="0" fontId="50" fillId="0" borderId="0" xfId="131" applyFont="1" applyBorder="1" applyAlignment="1">
      <alignment vertical="center"/>
      <protection/>
    </xf>
    <xf numFmtId="1" fontId="51" fillId="0" borderId="0" xfId="0" applyNumberFormat="1" applyFont="1" applyBorder="1" applyAlignment="1">
      <alignment horizontal="center"/>
    </xf>
    <xf numFmtId="0" fontId="68" fillId="27" borderId="0" xfId="0" applyFont="1" applyFill="1" applyAlignment="1">
      <alignment/>
    </xf>
    <xf numFmtId="0" fontId="63" fillId="0" borderId="0" xfId="0" applyFont="1" applyBorder="1" applyAlignment="1">
      <alignment/>
    </xf>
    <xf numFmtId="4" fontId="6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right"/>
    </xf>
    <xf numFmtId="0" fontId="69" fillId="0" borderId="0" xfId="0" applyFont="1" applyBorder="1" applyAlignment="1">
      <alignment/>
    </xf>
    <xf numFmtId="3" fontId="69" fillId="0" borderId="0" xfId="0" applyNumberFormat="1" applyFont="1" applyBorder="1" applyAlignment="1">
      <alignment/>
    </xf>
    <xf numFmtId="4" fontId="69" fillId="0" borderId="0" xfId="0" applyNumberFormat="1" applyFont="1" applyBorder="1" applyAlignment="1">
      <alignment/>
    </xf>
    <xf numFmtId="0" fontId="65" fillId="0" borderId="41" xfId="0" applyFont="1" applyBorder="1" applyAlignment="1">
      <alignment/>
    </xf>
    <xf numFmtId="0" fontId="65" fillId="0" borderId="42" xfId="0" applyFont="1" applyBorder="1" applyAlignment="1">
      <alignment horizontal="left" vertical="center"/>
    </xf>
    <xf numFmtId="0" fontId="65" fillId="0" borderId="42" xfId="0" applyFont="1" applyBorder="1" applyAlignment="1">
      <alignment horizontal="center" vertical="center"/>
    </xf>
    <xf numFmtId="174" fontId="65" fillId="0" borderId="42" xfId="0" applyNumberFormat="1" applyFont="1" applyBorder="1" applyAlignment="1">
      <alignment/>
    </xf>
    <xf numFmtId="174" fontId="64" fillId="28" borderId="42" xfId="0" applyNumberFormat="1" applyFont="1" applyFill="1" applyBorder="1" applyAlignment="1">
      <alignment/>
    </xf>
    <xf numFmtId="0" fontId="49" fillId="0" borderId="42" xfId="131" applyNumberFormat="1" applyFont="1" applyBorder="1" applyAlignment="1">
      <alignment horizontal="center" vertical="center" wrapText="1"/>
      <protection/>
    </xf>
    <xf numFmtId="0" fontId="49" fillId="0" borderId="42" xfId="131" applyFont="1" applyBorder="1" applyAlignment="1">
      <alignment vertical="center"/>
      <protection/>
    </xf>
    <xf numFmtId="0" fontId="49" fillId="28" borderId="42" xfId="131" applyFont="1" applyFill="1" applyBorder="1" applyAlignment="1">
      <alignment vertical="center"/>
      <protection/>
    </xf>
    <xf numFmtId="174" fontId="64" fillId="28" borderId="42" xfId="0" applyNumberFormat="1" applyFont="1" applyFill="1" applyBorder="1" applyAlignment="1">
      <alignment/>
    </xf>
    <xf numFmtId="0" fontId="52" fillId="0" borderId="42" xfId="131" applyFont="1" applyFill="1" applyBorder="1" applyAlignment="1">
      <alignment horizontal="center" vertical="center"/>
      <protection/>
    </xf>
    <xf numFmtId="0" fontId="52" fillId="0" borderId="41" xfId="131" applyFont="1" applyFill="1" applyBorder="1" applyAlignment="1">
      <alignment horizontal="center" vertical="center"/>
      <protection/>
    </xf>
    <xf numFmtId="0" fontId="49" fillId="0" borderId="42" xfId="130" applyFont="1" applyBorder="1" applyAlignment="1">
      <alignment horizontal="left" vertical="center"/>
      <protection/>
    </xf>
    <xf numFmtId="0" fontId="49" fillId="0" borderId="42" xfId="130" applyFont="1" applyBorder="1" applyAlignment="1">
      <alignment horizontal="center" vertical="center"/>
      <protection/>
    </xf>
    <xf numFmtId="174" fontId="65" fillId="0" borderId="0" xfId="0" applyNumberFormat="1" applyFont="1" applyBorder="1" applyAlignment="1">
      <alignment horizontal="left"/>
    </xf>
    <xf numFmtId="0" fontId="65" fillId="0" borderId="0" xfId="0" applyFont="1" applyAlignment="1">
      <alignment horizontal="left"/>
    </xf>
    <xf numFmtId="0" fontId="52" fillId="0" borderId="42" xfId="131" applyFont="1" applyBorder="1" applyAlignment="1">
      <alignment horizontal="center" vertical="center"/>
      <protection/>
    </xf>
    <xf numFmtId="0" fontId="52" fillId="0" borderId="41" xfId="131" applyFont="1" applyBorder="1" applyAlignment="1">
      <alignment horizontal="center" vertical="center"/>
      <protection/>
    </xf>
    <xf numFmtId="174" fontId="65" fillId="0" borderId="0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42" xfId="0" applyFont="1" applyBorder="1" applyAlignment="1">
      <alignment horizontal="center"/>
    </xf>
    <xf numFmtId="0" fontId="52" fillId="0" borderId="42" xfId="131" applyFont="1" applyBorder="1" applyAlignment="1">
      <alignment horizontal="left" vertical="center"/>
      <protection/>
    </xf>
    <xf numFmtId="0" fontId="52" fillId="0" borderId="42" xfId="131" applyFont="1" applyBorder="1">
      <alignment/>
      <protection/>
    </xf>
    <xf numFmtId="0" fontId="52" fillId="0" borderId="41" xfId="131" applyFont="1" applyBorder="1">
      <alignment/>
      <protection/>
    </xf>
    <xf numFmtId="0" fontId="52" fillId="0" borderId="0" xfId="131" applyFont="1" applyBorder="1">
      <alignment/>
      <protection/>
    </xf>
    <xf numFmtId="0" fontId="49" fillId="0" borderId="42" xfId="131" applyFont="1" applyBorder="1" applyAlignment="1">
      <alignment horizontal="center" vertical="center"/>
      <protection/>
    </xf>
    <xf numFmtId="0" fontId="65" fillId="0" borderId="42" xfId="0" applyFont="1" applyBorder="1" applyAlignment="1">
      <alignment horizontal="center" vertical="center" wrapText="1"/>
    </xf>
    <xf numFmtId="44" fontId="65" fillId="0" borderId="42" xfId="119" applyFont="1" applyBorder="1" applyAlignment="1">
      <alignment horizontal="right" wrapText="1"/>
    </xf>
    <xf numFmtId="3" fontId="64" fillId="0" borderId="42" xfId="0" applyNumberFormat="1" applyFont="1" applyBorder="1" applyAlignment="1">
      <alignment horizontal="center" vertical="center" wrapText="1"/>
    </xf>
    <xf numFmtId="44" fontId="64" fillId="0" borderId="42" xfId="119" applyFont="1" applyBorder="1" applyAlignment="1">
      <alignment horizontal="right" wrapText="1"/>
    </xf>
    <xf numFmtId="174" fontId="63" fillId="28" borderId="42" xfId="0" applyNumberFormat="1" applyFont="1" applyFill="1" applyBorder="1" applyAlignment="1">
      <alignment/>
    </xf>
    <xf numFmtId="172" fontId="52" fillId="0" borderId="41" xfId="131" applyNumberFormat="1" applyFont="1" applyBorder="1" applyAlignment="1">
      <alignment horizontal="center"/>
      <protection/>
    </xf>
    <xf numFmtId="0" fontId="64" fillId="28" borderId="42" xfId="0" applyFont="1" applyFill="1" applyBorder="1" applyAlignment="1">
      <alignment/>
    </xf>
    <xf numFmtId="0" fontId="64" fillId="27" borderId="0" xfId="0" applyFont="1" applyFill="1" applyAlignment="1">
      <alignment/>
    </xf>
    <xf numFmtId="1" fontId="52" fillId="0" borderId="42" xfId="131" applyNumberFormat="1" applyFont="1" applyBorder="1" applyAlignment="1">
      <alignment horizontal="center"/>
      <protection/>
    </xf>
    <xf numFmtId="1" fontId="52" fillId="0" borderId="41" xfId="131" applyNumberFormat="1" applyFont="1" applyBorder="1" applyAlignment="1">
      <alignment horizontal="center"/>
      <protection/>
    </xf>
    <xf numFmtId="1" fontId="52" fillId="0" borderId="0" xfId="131" applyNumberFormat="1" applyFont="1" applyBorder="1" applyAlignment="1">
      <alignment horizontal="center"/>
      <protection/>
    </xf>
    <xf numFmtId="1" fontId="52" fillId="0" borderId="42" xfId="130" applyNumberFormat="1" applyFont="1" applyBorder="1" applyAlignment="1">
      <alignment horizontal="center"/>
      <protection/>
    </xf>
    <xf numFmtId="1" fontId="53" fillId="0" borderId="42" xfId="0" applyNumberFormat="1" applyFont="1" applyBorder="1" applyAlignment="1">
      <alignment horizontal="center"/>
    </xf>
    <xf numFmtId="0" fontId="64" fillId="28" borderId="42" xfId="0" applyNumberFormat="1" applyFont="1" applyFill="1" applyBorder="1" applyAlignment="1">
      <alignment horizontal="center"/>
    </xf>
    <xf numFmtId="0" fontId="70" fillId="0" borderId="43" xfId="0" applyFont="1" applyBorder="1" applyAlignment="1">
      <alignment horizontal="left" vertical="center"/>
    </xf>
    <xf numFmtId="0" fontId="70" fillId="0" borderId="43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left" vertical="center"/>
    </xf>
    <xf numFmtId="8" fontId="70" fillId="0" borderId="45" xfId="0" applyNumberFormat="1" applyFont="1" applyBorder="1" applyAlignment="1">
      <alignment horizontal="right" vertical="center"/>
    </xf>
    <xf numFmtId="0" fontId="65" fillId="0" borderId="43" xfId="0" applyFont="1" applyBorder="1" applyAlignment="1">
      <alignment horizontal="left" vertical="center"/>
    </xf>
    <xf numFmtId="8" fontId="70" fillId="0" borderId="43" xfId="0" applyNumberFormat="1" applyFont="1" applyBorder="1" applyAlignment="1">
      <alignment horizontal="right" vertical="center"/>
    </xf>
    <xf numFmtId="0" fontId="71" fillId="0" borderId="43" xfId="0" applyFont="1" applyBorder="1" applyAlignment="1">
      <alignment horizontal="left" vertical="center"/>
    </xf>
    <xf numFmtId="8" fontId="71" fillId="0" borderId="43" xfId="0" applyNumberFormat="1" applyFont="1" applyBorder="1" applyAlignment="1">
      <alignment horizontal="right" vertical="center"/>
    </xf>
    <xf numFmtId="0" fontId="70" fillId="0" borderId="43" xfId="0" applyFont="1" applyBorder="1" applyAlignment="1">
      <alignment horizontal="right" vertical="center"/>
    </xf>
    <xf numFmtId="0" fontId="64" fillId="28" borderId="46" xfId="0" applyFont="1" applyFill="1" applyBorder="1" applyAlignment="1">
      <alignment/>
    </xf>
    <xf numFmtId="0" fontId="65" fillId="29" borderId="43" xfId="0" applyFont="1" applyFill="1" applyBorder="1" applyAlignment="1">
      <alignment horizontal="left" vertical="center"/>
    </xf>
    <xf numFmtId="0" fontId="64" fillId="0" borderId="43" xfId="0" applyFont="1" applyBorder="1" applyAlignment="1">
      <alignment horizontal="left" vertical="center"/>
    </xf>
    <xf numFmtId="0" fontId="52" fillId="0" borderId="41" xfId="131" applyFont="1" applyBorder="1" applyAlignment="1">
      <alignment horizontal="left" vertical="center"/>
      <protection/>
    </xf>
    <xf numFmtId="2" fontId="64" fillId="0" borderId="44" xfId="0" applyNumberFormat="1" applyFont="1" applyBorder="1" applyAlignment="1">
      <alignment horizontal="center" vertical="center"/>
    </xf>
    <xf numFmtId="2" fontId="65" fillId="29" borderId="43" xfId="0" applyNumberFormat="1" applyFont="1" applyFill="1" applyBorder="1" applyAlignment="1">
      <alignment horizontal="center" vertical="center"/>
    </xf>
    <xf numFmtId="2" fontId="64" fillId="29" borderId="43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8" fontId="70" fillId="0" borderId="0" xfId="0" applyNumberFormat="1" applyFont="1" applyBorder="1" applyAlignment="1">
      <alignment horizontal="right" vertical="center"/>
    </xf>
    <xf numFmtId="0" fontId="70" fillId="0" borderId="43" xfId="0" applyFont="1" applyBorder="1" applyAlignment="1">
      <alignment horizontal="left" vertical="center" wrapText="1"/>
    </xf>
    <xf numFmtId="0" fontId="64" fillId="28" borderId="41" xfId="0" applyFont="1" applyFill="1" applyBorder="1" applyAlignment="1">
      <alignment/>
    </xf>
    <xf numFmtId="0" fontId="49" fillId="27" borderId="0" xfId="130" applyFont="1" applyFill="1" applyBorder="1" applyAlignment="1">
      <alignment horizontal="center" vertical="center" wrapText="1"/>
      <protection/>
    </xf>
    <xf numFmtId="0" fontId="49" fillId="27" borderId="0" xfId="130" applyFont="1" applyFill="1" applyBorder="1" applyAlignment="1">
      <alignment horizontal="center" vertical="center"/>
      <protection/>
    </xf>
    <xf numFmtId="0" fontId="71" fillId="0" borderId="44" xfId="0" applyFont="1" applyBorder="1" applyAlignment="1">
      <alignment horizontal="center" vertical="center"/>
    </xf>
    <xf numFmtId="2" fontId="49" fillId="27" borderId="0" xfId="130" applyNumberFormat="1" applyFont="1" applyFill="1" applyBorder="1" applyAlignment="1">
      <alignment vertical="center"/>
      <protection/>
    </xf>
    <xf numFmtId="174" fontId="64" fillId="0" borderId="42" xfId="0" applyNumberFormat="1" applyFont="1" applyFill="1" applyBorder="1" applyAlignment="1">
      <alignment/>
    </xf>
    <xf numFmtId="174" fontId="63" fillId="28" borderId="42" xfId="0" applyNumberFormat="1" applyFont="1" applyFill="1" applyBorder="1" applyAlignment="1">
      <alignment/>
    </xf>
    <xf numFmtId="4" fontId="70" fillId="0" borderId="45" xfId="0" applyNumberFormat="1" applyFont="1" applyBorder="1" applyAlignment="1">
      <alignment horizontal="right" vertical="center"/>
    </xf>
    <xf numFmtId="4" fontId="70" fillId="0" borderId="43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70" fillId="0" borderId="43" xfId="0" applyNumberFormat="1" applyFont="1" applyFill="1" applyBorder="1" applyAlignment="1">
      <alignment horizontal="right" vertical="center"/>
    </xf>
    <xf numFmtId="4" fontId="71" fillId="0" borderId="43" xfId="0" applyNumberFormat="1" applyFont="1" applyFill="1" applyBorder="1" applyAlignment="1">
      <alignment horizontal="right" vertical="center"/>
    </xf>
    <xf numFmtId="4" fontId="70" fillId="0" borderId="47" xfId="0" applyNumberFormat="1" applyFont="1" applyFill="1" applyBorder="1" applyAlignment="1">
      <alignment horizontal="right" vertical="center"/>
    </xf>
    <xf numFmtId="4" fontId="71" fillId="0" borderId="45" xfId="0" applyNumberFormat="1" applyFont="1" applyFill="1" applyBorder="1" applyAlignment="1">
      <alignment horizontal="right" vertical="center"/>
    </xf>
    <xf numFmtId="0" fontId="70" fillId="0" borderId="45" xfId="0" applyFont="1" applyBorder="1" applyAlignment="1">
      <alignment horizontal="left" vertical="center"/>
    </xf>
    <xf numFmtId="0" fontId="64" fillId="0" borderId="48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27" borderId="45" xfId="0" applyFont="1" applyFill="1" applyBorder="1" applyAlignment="1">
      <alignment horizontal="left" vertical="center"/>
    </xf>
    <xf numFmtId="0" fontId="69" fillId="27" borderId="45" xfId="0" applyFont="1" applyFill="1" applyBorder="1" applyAlignment="1">
      <alignment horizontal="center" vertical="center" wrapText="1"/>
    </xf>
    <xf numFmtId="0" fontId="49" fillId="0" borderId="0" xfId="131" applyFont="1" applyBorder="1" applyAlignment="1">
      <alignment horizontal="left" vertical="center"/>
      <protection/>
    </xf>
    <xf numFmtId="0" fontId="49" fillId="0" borderId="0" xfId="131" applyFont="1" applyBorder="1" applyAlignment="1">
      <alignment horizontal="center" vertical="center"/>
      <protection/>
    </xf>
    <xf numFmtId="1" fontId="49" fillId="0" borderId="0" xfId="131" applyNumberFormat="1" applyFont="1" applyBorder="1" applyAlignment="1">
      <alignment horizontal="center" vertical="center"/>
      <protection/>
    </xf>
    <xf numFmtId="0" fontId="65" fillId="0" borderId="45" xfId="0" applyFont="1" applyBorder="1" applyAlignment="1">
      <alignment vertical="center"/>
    </xf>
    <xf numFmtId="0" fontId="71" fillId="0" borderId="45" xfId="0" applyFont="1" applyBorder="1" applyAlignment="1">
      <alignment vertical="center"/>
    </xf>
    <xf numFmtId="0" fontId="70" fillId="0" borderId="45" xfId="0" applyFont="1" applyBorder="1" applyAlignment="1">
      <alignment vertical="center"/>
    </xf>
    <xf numFmtId="0" fontId="49" fillId="0" borderId="41" xfId="131" applyFont="1" applyBorder="1" applyAlignment="1">
      <alignment vertical="center"/>
      <protection/>
    </xf>
    <xf numFmtId="0" fontId="52" fillId="0" borderId="42" xfId="131" applyFont="1" applyBorder="1" applyAlignment="1">
      <alignment horizontal="center" vertical="center" wrapText="1"/>
      <protection/>
    </xf>
    <xf numFmtId="0" fontId="64" fillId="0" borderId="42" xfId="0" applyFont="1" applyBorder="1" applyAlignment="1">
      <alignment horizontal="left" vertical="center" wrapText="1"/>
    </xf>
    <xf numFmtId="0" fontId="65" fillId="0" borderId="42" xfId="0" applyFont="1" applyFill="1" applyBorder="1" applyAlignment="1">
      <alignment horizontal="left" vertical="center" wrapText="1"/>
    </xf>
    <xf numFmtId="0" fontId="49" fillId="28" borderId="42" xfId="131" applyFont="1" applyFill="1" applyBorder="1" applyAlignment="1">
      <alignment vertical="center" wrapText="1"/>
      <protection/>
    </xf>
    <xf numFmtId="0" fontId="42" fillId="0" borderId="0" xfId="130" applyFont="1" applyFill="1" applyBorder="1">
      <alignment/>
      <protection/>
    </xf>
    <xf numFmtId="0" fontId="64" fillId="0" borderId="48" xfId="0" applyFont="1" applyFill="1" applyBorder="1" applyAlignment="1">
      <alignment horizontal="left" vertical="center" wrapText="1"/>
    </xf>
    <xf numFmtId="0" fontId="64" fillId="0" borderId="48" xfId="0" applyFont="1" applyBorder="1" applyAlignment="1">
      <alignment horizontal="left" vertical="center" wrapText="1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70" fillId="0" borderId="45" xfId="0" applyFont="1" applyBorder="1" applyAlignment="1">
      <alignment horizontal="left" vertical="center"/>
    </xf>
    <xf numFmtId="0" fontId="70" fillId="0" borderId="45" xfId="0" applyFont="1" applyBorder="1" applyAlignment="1">
      <alignment horizontal="left" vertical="center" wrapText="1"/>
    </xf>
    <xf numFmtId="0" fontId="49" fillId="27" borderId="0" xfId="130" applyFont="1" applyFill="1" applyAlignment="1">
      <alignment horizontal="left" vertical="center"/>
      <protection/>
    </xf>
    <xf numFmtId="0" fontId="49" fillId="27" borderId="0" xfId="130" applyFont="1" applyFill="1" applyBorder="1" applyAlignment="1">
      <alignment horizontal="left" vertical="center"/>
      <protection/>
    </xf>
    <xf numFmtId="0" fontId="52" fillId="0" borderId="48" xfId="131" applyFont="1" applyBorder="1" applyAlignment="1">
      <alignment horizontal="left" vertical="center"/>
      <protection/>
    </xf>
    <xf numFmtId="0" fontId="52" fillId="0" borderId="0" xfId="131" applyFont="1" applyBorder="1" applyAlignment="1">
      <alignment horizontal="left" vertical="center"/>
      <protection/>
    </xf>
    <xf numFmtId="0" fontId="52" fillId="0" borderId="41" xfId="131" applyFont="1" applyBorder="1" applyAlignment="1">
      <alignment horizontal="left" vertical="center"/>
      <protection/>
    </xf>
    <xf numFmtId="0" fontId="52" fillId="0" borderId="0" xfId="131" applyFont="1" applyFill="1" applyBorder="1" applyAlignment="1">
      <alignment horizontal="left" vertical="center"/>
      <protection/>
    </xf>
    <xf numFmtId="0" fontId="52" fillId="0" borderId="41" xfId="131" applyFont="1" applyFill="1" applyBorder="1" applyAlignment="1">
      <alignment horizontal="left" vertical="center"/>
      <protection/>
    </xf>
    <xf numFmtId="0" fontId="52" fillId="0" borderId="48" xfId="131" applyFont="1" applyFill="1" applyBorder="1" applyAlignment="1">
      <alignment horizontal="left" vertical="center"/>
      <protection/>
    </xf>
    <xf numFmtId="0" fontId="64" fillId="27" borderId="43" xfId="0" applyFont="1" applyFill="1" applyBorder="1" applyAlignment="1">
      <alignment horizontal="left"/>
    </xf>
    <xf numFmtId="0" fontId="71" fillId="0" borderId="45" xfId="0" applyFont="1" applyBorder="1" applyAlignment="1">
      <alignment horizontal="left" vertical="center"/>
    </xf>
    <xf numFmtId="0" fontId="52" fillId="0" borderId="48" xfId="131" applyFont="1" applyBorder="1" applyAlignment="1">
      <alignment horizontal="center" vertical="center" wrapText="1"/>
      <protection/>
    </xf>
    <xf numFmtId="0" fontId="52" fillId="0" borderId="0" xfId="131" applyFont="1" applyBorder="1" applyAlignment="1">
      <alignment horizontal="center" vertical="center" wrapText="1"/>
      <protection/>
    </xf>
    <xf numFmtId="0" fontId="52" fillId="0" borderId="41" xfId="131" applyFont="1" applyBorder="1" applyAlignment="1">
      <alignment horizontal="center" vertical="center" wrapText="1"/>
      <protection/>
    </xf>
    <xf numFmtId="0" fontId="49" fillId="27" borderId="0" xfId="130" applyFont="1" applyFill="1" applyBorder="1" applyAlignment="1">
      <alignment horizontal="center" vertical="center"/>
      <protection/>
    </xf>
    <xf numFmtId="0" fontId="44" fillId="0" borderId="0" xfId="134" applyFont="1" applyAlignment="1">
      <alignment horizontal="center" wrapText="1"/>
      <protection/>
    </xf>
    <xf numFmtId="0" fontId="18" fillId="0" borderId="29" xfId="137" applyFont="1" applyFill="1" applyBorder="1" applyAlignment="1">
      <alignment horizontal="center" vertical="center" wrapText="1"/>
      <protection/>
    </xf>
    <xf numFmtId="0" fontId="18" fillId="0" borderId="20" xfId="137" applyFont="1" applyFill="1" applyBorder="1" applyAlignment="1">
      <alignment horizontal="center" vertical="center" wrapText="1"/>
      <protection/>
    </xf>
    <xf numFmtId="0" fontId="18" fillId="0" borderId="29" xfId="137" applyFont="1" applyFill="1" applyBorder="1" applyAlignment="1">
      <alignment horizontal="center" vertical="center"/>
      <protection/>
    </xf>
    <xf numFmtId="0" fontId="18" fillId="0" borderId="27" xfId="137" applyFont="1" applyFill="1" applyBorder="1" applyAlignment="1">
      <alignment horizontal="center" vertical="center"/>
      <protection/>
    </xf>
    <xf numFmtId="178" fontId="18" fillId="0" borderId="29" xfId="84" applyNumberFormat="1" applyFont="1" applyFill="1" applyBorder="1" applyAlignment="1">
      <alignment horizontal="center" vertical="center" wrapText="1"/>
    </xf>
    <xf numFmtId="178" fontId="18" fillId="0" borderId="27" xfId="84" applyNumberFormat="1" applyFont="1" applyFill="1" applyBorder="1" applyAlignment="1">
      <alignment horizontal="center" vertical="center" wrapText="1"/>
    </xf>
    <xf numFmtId="178" fontId="18" fillId="0" borderId="20" xfId="84" applyNumberFormat="1" applyFont="1" applyFill="1" applyBorder="1" applyAlignment="1">
      <alignment horizontal="center" vertical="center" wrapText="1"/>
    </xf>
    <xf numFmtId="0" fontId="18" fillId="0" borderId="27" xfId="137" applyFont="1" applyFill="1" applyBorder="1" applyAlignment="1">
      <alignment horizontal="center" vertical="center" wrapText="1"/>
      <protection/>
    </xf>
    <xf numFmtId="0" fontId="40" fillId="0" borderId="0" xfId="134" applyFont="1" applyFill="1" applyBorder="1" applyAlignment="1">
      <alignment horizontal="center" wrapText="1"/>
      <protection/>
    </xf>
    <xf numFmtId="3" fontId="18" fillId="0" borderId="0" xfId="137" applyNumberFormat="1" applyFont="1" applyAlignment="1">
      <alignment horizontal="center" vertical="center"/>
      <protection/>
    </xf>
    <xf numFmtId="0" fontId="19" fillId="0" borderId="39" xfId="134" applyFont="1" applyFill="1" applyBorder="1" applyAlignment="1">
      <alignment horizontal="center" vertical="center" wrapText="1"/>
      <protection/>
    </xf>
    <xf numFmtId="0" fontId="2" fillId="0" borderId="39" xfId="134" applyFill="1" applyBorder="1" applyAlignment="1">
      <alignment horizontal="center" vertical="center"/>
      <protection/>
    </xf>
    <xf numFmtId="0" fontId="44" fillId="10" borderId="35" xfId="134" applyFont="1" applyFill="1" applyBorder="1" applyAlignment="1">
      <alignment horizontal="center"/>
      <protection/>
    </xf>
    <xf numFmtId="0" fontId="44" fillId="10" borderId="37" xfId="134" applyFont="1" applyFill="1" applyBorder="1" applyAlignment="1">
      <alignment horizontal="center"/>
      <protection/>
    </xf>
    <xf numFmtId="0" fontId="44" fillId="0" borderId="0" xfId="134" applyFont="1" applyAlignment="1">
      <alignment horizontal="left" wrapText="1"/>
      <protection/>
    </xf>
    <xf numFmtId="4" fontId="20" fillId="26" borderId="49" xfId="130" applyNumberFormat="1" applyFont="1" applyFill="1" applyBorder="1" applyAlignment="1">
      <alignment horizontal="center"/>
      <protection/>
    </xf>
    <xf numFmtId="4" fontId="20" fillId="26" borderId="33" xfId="130" applyNumberFormat="1" applyFont="1" applyFill="1" applyBorder="1" applyAlignment="1">
      <alignment horizontal="center"/>
      <protection/>
    </xf>
    <xf numFmtId="0" fontId="3" fillId="26" borderId="13" xfId="134" applyFont="1" applyFill="1" applyBorder="1" applyAlignment="1">
      <alignment horizontal="center"/>
      <protection/>
    </xf>
    <xf numFmtId="0" fontId="2" fillId="0" borderId="29" xfId="134" applyBorder="1" applyAlignment="1">
      <alignment horizontal="center" vertical="center"/>
      <protection/>
    </xf>
    <xf numFmtId="0" fontId="2" fillId="0" borderId="27" xfId="134" applyBorder="1" applyAlignment="1">
      <alignment horizontal="center" vertical="center"/>
      <protection/>
    </xf>
    <xf numFmtId="0" fontId="2" fillId="0" borderId="20" xfId="134" applyBorder="1" applyAlignment="1">
      <alignment horizontal="center" vertical="center"/>
      <protection/>
    </xf>
    <xf numFmtId="0" fontId="2" fillId="0" borderId="0" xfId="134" applyAlignment="1">
      <alignment vertical="center"/>
      <protection/>
    </xf>
    <xf numFmtId="0" fontId="3" fillId="0" borderId="38" xfId="0" applyFont="1" applyBorder="1" applyAlignment="1">
      <alignment horizontal="center"/>
    </xf>
    <xf numFmtId="0" fontId="20" fillId="26" borderId="35" xfId="134" applyFont="1" applyFill="1" applyBorder="1" applyAlignment="1">
      <alignment horizontal="center"/>
      <protection/>
    </xf>
    <xf numFmtId="0" fontId="20" fillId="26" borderId="37" xfId="134" applyFont="1" applyFill="1" applyBorder="1" applyAlignment="1">
      <alignment horizontal="center"/>
      <protection/>
    </xf>
    <xf numFmtId="0" fontId="2" fillId="26" borderId="15" xfId="134" applyFill="1" applyBorder="1" applyAlignment="1">
      <alignment horizontal="center"/>
      <protection/>
    </xf>
    <xf numFmtId="0" fontId="2" fillId="26" borderId="24" xfId="134" applyFill="1" applyBorder="1" applyAlignment="1">
      <alignment horizontal="center"/>
      <protection/>
    </xf>
    <xf numFmtId="3" fontId="18" fillId="0" borderId="29" xfId="137" applyNumberFormat="1" applyFont="1" applyFill="1" applyBorder="1" applyAlignment="1">
      <alignment horizontal="center" vertical="center"/>
      <protection/>
    </xf>
    <xf numFmtId="3" fontId="18" fillId="0" borderId="20" xfId="137" applyNumberFormat="1" applyFont="1" applyFill="1" applyBorder="1" applyAlignment="1">
      <alignment horizontal="center" vertical="center"/>
      <protection/>
    </xf>
    <xf numFmtId="3" fontId="40" fillId="0" borderId="50" xfId="134" applyNumberFormat="1" applyFont="1" applyBorder="1" applyAlignment="1">
      <alignment horizontal="center"/>
      <protection/>
    </xf>
    <xf numFmtId="0" fontId="2" fillId="0" borderId="15" xfId="134" applyBorder="1" applyAlignment="1">
      <alignment horizontal="center"/>
      <protection/>
    </xf>
    <xf numFmtId="0" fontId="2" fillId="0" borderId="24" xfId="134" applyBorder="1" applyAlignment="1">
      <alignment horizontal="center"/>
      <protection/>
    </xf>
    <xf numFmtId="0" fontId="43" fillId="26" borderId="49" xfId="0" applyFont="1" applyFill="1" applyBorder="1" applyAlignment="1">
      <alignment horizontal="center"/>
    </xf>
    <xf numFmtId="0" fontId="43" fillId="26" borderId="34" xfId="0" applyFont="1" applyFill="1" applyBorder="1" applyAlignment="1">
      <alignment horizontal="center"/>
    </xf>
    <xf numFmtId="0" fontId="63" fillId="28" borderId="42" xfId="0" applyFont="1" applyFill="1" applyBorder="1" applyAlignment="1">
      <alignment horizontal="left" wrapText="1"/>
    </xf>
    <xf numFmtId="0" fontId="68" fillId="27" borderId="0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72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174" fontId="65" fillId="0" borderId="48" xfId="0" applyNumberFormat="1" applyFont="1" applyBorder="1" applyAlignment="1">
      <alignment horizontal="right" wrapText="1"/>
    </xf>
    <xf numFmtId="174" fontId="65" fillId="0" borderId="41" xfId="0" applyNumberFormat="1" applyFont="1" applyBorder="1" applyAlignment="1">
      <alignment horizontal="right"/>
    </xf>
    <xf numFmtId="174" fontId="65" fillId="0" borderId="0" xfId="0" applyNumberFormat="1" applyFont="1" applyBorder="1" applyAlignment="1">
      <alignment horizontal="center" wrapText="1"/>
    </xf>
    <xf numFmtId="174" fontId="65" fillId="0" borderId="0" xfId="0" applyNumberFormat="1" applyFont="1" applyBorder="1" applyAlignment="1">
      <alignment horizontal="center"/>
    </xf>
  </cellXfs>
  <cellStyles count="1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Èmfasi1" xfId="27"/>
    <cellStyle name="20% - Èmfasi2" xfId="28"/>
    <cellStyle name="20% - Èmfasi3" xfId="29"/>
    <cellStyle name="20% - Èmfasi4" xfId="30"/>
    <cellStyle name="20% - Èmfasi5" xfId="31"/>
    <cellStyle name="20% - Èmfasi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Èmfasi1" xfId="45"/>
    <cellStyle name="40% - Èmfasi2" xfId="46"/>
    <cellStyle name="40% - Èmfasi3" xfId="47"/>
    <cellStyle name="40% - Èmfasi4" xfId="48"/>
    <cellStyle name="40% - Èmfasi5" xfId="49"/>
    <cellStyle name="40% - Èmfasi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Èmfasi1" xfId="57"/>
    <cellStyle name="60% - Èmfasi2" xfId="58"/>
    <cellStyle name="60% - Èmfasi3" xfId="59"/>
    <cellStyle name="60% - Èmfasi4" xfId="60"/>
    <cellStyle name="60% - Èmfasi5" xfId="61"/>
    <cellStyle name="60% - Èmfasi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é" xfId="70"/>
    <cellStyle name="Càlcul" xfId="71"/>
    <cellStyle name="Calculation" xfId="72"/>
    <cellStyle name="Calculation 2" xfId="73"/>
    <cellStyle name="Calculation 3" xfId="74"/>
    <cellStyle name="Calculation 4" xfId="75"/>
    <cellStyle name="Calculation 5" xfId="76"/>
    <cellStyle name="Calculation 6" xfId="77"/>
    <cellStyle name="Calculation 7" xfId="78"/>
    <cellStyle name="Calculation 8" xfId="79"/>
    <cellStyle name="Calculation 9" xfId="80"/>
    <cellStyle name="Cel·la de comprovació" xfId="81"/>
    <cellStyle name="Cel·la enllaçada" xfId="82"/>
    <cellStyle name="Check Cell" xfId="83"/>
    <cellStyle name="Comma" xfId="84"/>
    <cellStyle name="Coma 2" xfId="85"/>
    <cellStyle name="Coma 3" xfId="86"/>
    <cellStyle name="Coma 3 2" xfId="87"/>
    <cellStyle name="Coma 4" xfId="88"/>
    <cellStyle name="Èmfasi1" xfId="89"/>
    <cellStyle name="Èmfasi2" xfId="90"/>
    <cellStyle name="Èmfasi3" xfId="91"/>
    <cellStyle name="Èmfasi4" xfId="92"/>
    <cellStyle name="Èmfasi5" xfId="93"/>
    <cellStyle name="Èmfasi6" xfId="94"/>
    <cellStyle name="Encabezado 4" xfId="95"/>
    <cellStyle name="Hyperlink" xfId="96"/>
    <cellStyle name="Followed Hyperlink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Incorrecte" xfId="106"/>
    <cellStyle name="Input" xfId="107"/>
    <cellStyle name="Input 2" xfId="108"/>
    <cellStyle name="Input 3" xfId="109"/>
    <cellStyle name="Input 4" xfId="110"/>
    <cellStyle name="Input 5" xfId="111"/>
    <cellStyle name="Input 6" xfId="112"/>
    <cellStyle name="Input 7" xfId="113"/>
    <cellStyle name="Input 8" xfId="114"/>
    <cellStyle name="Input 9" xfId="115"/>
    <cellStyle name="Linked Cell" xfId="116"/>
    <cellStyle name="Comma [0]" xfId="117"/>
    <cellStyle name="Millares 2" xfId="118"/>
    <cellStyle name="Currency" xfId="119"/>
    <cellStyle name="Currency [0]" xfId="120"/>
    <cellStyle name="Moneda 2" xfId="121"/>
    <cellStyle name="Neutral" xfId="122"/>
    <cellStyle name="Normal 2" xfId="123"/>
    <cellStyle name="Normal 3" xfId="124"/>
    <cellStyle name="Normal 3 2" xfId="125"/>
    <cellStyle name="Normal 3 3" xfId="126"/>
    <cellStyle name="Normal 3_Cap 1 BO per ppto UdG fet vge + vgp a 150512" xfId="127"/>
    <cellStyle name="Normal 4" xfId="128"/>
    <cellStyle name="Normal 5" xfId="129"/>
    <cellStyle name="Normal 6" xfId="130"/>
    <cellStyle name="Normal 6 2" xfId="131"/>
    <cellStyle name="Normal 6_Cap 1 BO per ppto UdG fet vge + vgp a 150512" xfId="132"/>
    <cellStyle name="Normal 7" xfId="133"/>
    <cellStyle name="Normal_Cap 1 2011_porquejat" xfId="134"/>
    <cellStyle name="Normal_PAS" xfId="135"/>
    <cellStyle name="Normal_PDI - FUNCIONARI" xfId="136"/>
    <cellStyle name="Normal_PROP2. PPTO 2003 (v3)" xfId="137"/>
    <cellStyle name="Nota" xfId="138"/>
    <cellStyle name="Note" xfId="139"/>
    <cellStyle name="Note 10" xfId="140"/>
    <cellStyle name="Note 2" xfId="141"/>
    <cellStyle name="Note 3" xfId="142"/>
    <cellStyle name="Note 4" xfId="143"/>
    <cellStyle name="Note 5" xfId="144"/>
    <cellStyle name="Note 6" xfId="145"/>
    <cellStyle name="Note 7" xfId="146"/>
    <cellStyle name="Note 8" xfId="147"/>
    <cellStyle name="Note 9" xfId="148"/>
    <cellStyle name="Output" xfId="149"/>
    <cellStyle name="Output 2" xfId="150"/>
    <cellStyle name="Output 3" xfId="151"/>
    <cellStyle name="Output 4" xfId="152"/>
    <cellStyle name="Output 5" xfId="153"/>
    <cellStyle name="Output 6" xfId="154"/>
    <cellStyle name="Output 7" xfId="155"/>
    <cellStyle name="Output 8" xfId="156"/>
    <cellStyle name="Output 9" xfId="157"/>
    <cellStyle name="Percent" xfId="158"/>
    <cellStyle name="Percentatge 2" xfId="159"/>
    <cellStyle name="Percentatge 2 2" xfId="160"/>
    <cellStyle name="Percentatge 2 3" xfId="161"/>
    <cellStyle name="Percentatge 3" xfId="162"/>
    <cellStyle name="Percentatge 3 2" xfId="163"/>
    <cellStyle name="Porcentual 2" xfId="164"/>
    <cellStyle name="Resultat" xfId="165"/>
    <cellStyle name="Text d'advertiment" xfId="166"/>
    <cellStyle name="Text explicatiu" xfId="167"/>
    <cellStyle name="Title" xfId="168"/>
    <cellStyle name="Títol" xfId="169"/>
    <cellStyle name="Títol 1" xfId="170"/>
    <cellStyle name="Títol 2" xfId="171"/>
    <cellStyle name="Títol 3" xfId="172"/>
    <cellStyle name="Títol 4" xfId="173"/>
    <cellStyle name="Total" xfId="174"/>
    <cellStyle name="Warning Text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rhh\comu\NOMINES\Cap&#237;tol%20I\Pressupost\Pressupost%202011\Definitiu\Cap%201%202011_v10_TREBALL%20VGE%20plantilla_pressupostada_final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an\Desktop\Cap%201%202011_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ECACHE\Archivos%20temporales%20de%20Internet\OLK6E\Llet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gomez.SIS\Local%20Settings\Temporary%20Internet%20Files\OLK55\GTCP20090209distribucioCentr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nousestud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TIC\VOL1\Pressupost\pressupost%202002\de%20responsables%20a%20PPFF\PPFF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supost%202011\cap%201%20del%202011\DOCUMENTS%20DE%20TREBALL%20DE%20VGE\Documents%20cap%201%202010%20%20que%20entregarem%20al%20DIUiE%20pestanyes%20vermelles%20a%20200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REMENT VEGETATIU"/>
      <sheetName val="PREVISIO 1"/>
      <sheetName val="Variació"/>
      <sheetName val="Derivada"/>
      <sheetName val="Despesa 2011 plantilla pressup."/>
      <sheetName val="Resum exec."/>
      <sheetName val="resum pel ppto 2010"/>
      <sheetName val="resum per matriu"/>
      <sheetName val="resum pel ppto 2011"/>
      <sheetName val="Resum VG RRHH"/>
      <sheetName val="PDI F"/>
      <sheetName val="PDI L"/>
      <sheetName val="PDI LUC"/>
      <sheetName val="PAS F"/>
      <sheetName val="PAS L"/>
      <sheetName val="PI"/>
      <sheetName val="CREIX10"/>
      <sheetName val="ANNEX"/>
      <sheetName val="TANCAM12_09"/>
      <sheetName val="P INV08"/>
      <sheetName val=" SH"/>
      <sheetName val="SS"/>
      <sheetName val="RYC"/>
      <sheetName val="PROF 07-08"/>
      <sheetName val="CREIX10 (2)"/>
      <sheetName val="RISC"/>
      <sheetName val="Informe de compatibilitat"/>
      <sheetName val="Full1"/>
    </sheetNames>
    <sheetDataSet>
      <sheetData sheetId="14">
        <row r="5">
          <cell r="K5">
            <v>42</v>
          </cell>
        </row>
        <row r="19">
          <cell r="K19">
            <v>41</v>
          </cell>
        </row>
        <row r="30">
          <cell r="K30">
            <v>72</v>
          </cell>
        </row>
        <row r="39">
          <cell r="K39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"/>
      <sheetName val="PREVISIO 1"/>
      <sheetName val="Resum"/>
      <sheetName val="Variació"/>
      <sheetName val="Derivada"/>
      <sheetName val="PDI F"/>
      <sheetName val="PDI L"/>
      <sheetName val="PDI LUC"/>
      <sheetName val="PAS F"/>
      <sheetName val="PAS L"/>
      <sheetName val="PI"/>
      <sheetName val="CREIX10"/>
      <sheetName val="ANNEX"/>
      <sheetName val="TANCAM12_09"/>
      <sheetName val="P INV08"/>
      <sheetName val=" SH"/>
      <sheetName val="SS"/>
      <sheetName val="RYC"/>
      <sheetName val="PROF 07-08"/>
      <sheetName val="CREIX10 (2)"/>
      <sheetName val="RISC"/>
      <sheetName val="Despesa 2011 amb plantilla real"/>
      <sheetName val="Informe de compatibilitat"/>
    </sheetNames>
    <sheetDataSet>
      <sheetData sheetId="8">
        <row r="4">
          <cell r="I4">
            <v>32</v>
          </cell>
        </row>
        <row r="21">
          <cell r="I21">
            <v>75</v>
          </cell>
        </row>
        <row r="33">
          <cell r="I33">
            <v>153</v>
          </cell>
        </row>
        <row r="46">
          <cell r="I46">
            <v>68</v>
          </cell>
        </row>
        <row r="49">
          <cell r="I49">
            <v>45</v>
          </cell>
        </row>
      </sheetData>
      <sheetData sheetId="13">
        <row r="42">
          <cell r="D42" t="str">
            <v>120.05.01 - TRIENNIS CATEDRATICS</v>
          </cell>
          <cell r="CB42">
            <v>270129.78</v>
          </cell>
        </row>
        <row r="43">
          <cell r="D43" t="str">
            <v>120.05.02 - TRIENNIS TITULAR D'UNIVERSITAT</v>
          </cell>
          <cell r="CB43">
            <v>719292.67</v>
          </cell>
        </row>
        <row r="44">
          <cell r="D44" t="str">
            <v>120.05.03 - TRIENNIS CATEDRATIC D'ESCOLA UNIV.</v>
          </cell>
          <cell r="CB44">
            <v>34430.71</v>
          </cell>
        </row>
        <row r="45">
          <cell r="D45" t="str">
            <v>120.05.04 - TRIENNIS TITULAR D'ESCOLA UNIV.</v>
          </cell>
          <cell r="CB45">
            <v>399593.24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S4"/>
      <sheetName val="Professors"/>
    </sheetNames>
    <sheetDataSet>
      <sheetData sheetId="1">
        <row r="1">
          <cell r="B1" t="str">
            <v>ABELLA AMETLLER, CARLES</v>
          </cell>
        </row>
        <row r="2">
          <cell r="B2" t="str">
            <v>ACEBO PEÑA, ESTEBAN FERMIN DEL</v>
          </cell>
        </row>
        <row r="3">
          <cell r="B3" t="str">
            <v>ACOSTA ESTEVEZ, JOSE BENITO</v>
          </cell>
        </row>
        <row r="4">
          <cell r="B4" t="str">
            <v>AGUILAR MARTIN, JOSE</v>
          </cell>
        </row>
        <row r="5">
          <cell r="B5" t="str">
            <v>AGUILAR ZANUY, MARIA CARMEN</v>
          </cell>
        </row>
        <row r="6">
          <cell r="B6" t="str">
            <v>ALABAU BOFILL, JUDITH</v>
          </cell>
        </row>
        <row r="7">
          <cell r="B7" t="str">
            <v>ALBERTI IBARZ, MARTA</v>
          </cell>
        </row>
        <row r="8">
          <cell r="B8" t="str">
            <v>ALBERTIN CARBO, PILAR</v>
          </cell>
        </row>
        <row r="9">
          <cell r="B9" t="str">
            <v>ALBERTOCCHI PIOLI, GIOVANNI PIETRO</v>
          </cell>
        </row>
        <row r="10">
          <cell r="B10" t="str">
            <v>ALBESA GALTES, GEMMA</v>
          </cell>
        </row>
        <row r="11">
          <cell r="B11" t="str">
            <v>ALBO I RIGAU, LLUÍS</v>
          </cell>
        </row>
        <row r="12">
          <cell r="B12" t="str">
            <v>ALCALA VILAVELLA, MANUEL</v>
          </cell>
        </row>
        <row r="13">
          <cell r="B13" t="str">
            <v>ALCALDE GURT, GABRIEL</v>
          </cell>
        </row>
        <row r="14">
          <cell r="B14" t="str">
            <v>ALCARAZ CAZORLA, CARLOS</v>
          </cell>
        </row>
        <row r="15">
          <cell r="B15" t="str">
            <v>ALCOBERRO PERICAY, RAMON</v>
          </cell>
        </row>
        <row r="16">
          <cell r="B16" t="str">
            <v>ALEGRET TEJERO, JUAN LUIS</v>
          </cell>
        </row>
        <row r="17">
          <cell r="B17" t="str">
            <v>ALEIXANDRE CERAROLS, ROSA NURIA</v>
          </cell>
        </row>
        <row r="18">
          <cell r="B18" t="str">
            <v>ALIAS LAFAJA, JOSE MANUEL</v>
          </cell>
        </row>
        <row r="19">
          <cell r="B19" t="str">
            <v>ALMANZA ANGLADA, XAVIER</v>
          </cell>
        </row>
        <row r="20">
          <cell r="B20" t="str">
            <v>ALSINA PASTELLS, ANGEL</v>
          </cell>
        </row>
        <row r="21">
          <cell r="B21" t="str">
            <v>ALSINA TARRES, MIQUEL</v>
          </cell>
        </row>
        <row r="22">
          <cell r="B22" t="str">
            <v>ALUM FELIP, RAFAEL</v>
          </cell>
        </row>
        <row r="23">
          <cell r="B23" t="str">
            <v>AMAT BATLLE, SALVADOR</v>
          </cell>
        </row>
        <row r="24">
          <cell r="B24" t="str">
            <v>ANDA BATALLER, MARIA CARMEN</v>
          </cell>
        </row>
        <row r="25">
          <cell r="B25" t="str">
            <v>ANDREU DISPLAS, MARIA CRISTINA</v>
          </cell>
        </row>
        <row r="26">
          <cell r="B26" t="str">
            <v>ANGEL BATLLE, SALVADOR</v>
          </cell>
        </row>
        <row r="27">
          <cell r="B27" t="str">
            <v>ANGUERA TORRENTS, JOSEP</v>
          </cell>
        </row>
        <row r="28">
          <cell r="B28" t="str">
            <v>ANTICH VALERO, FRANCISCO JAVIER</v>
          </cell>
        </row>
        <row r="29">
          <cell r="B29" t="str">
            <v>ANTICO DARO, M. ENRIQUETA</v>
          </cell>
        </row>
        <row r="30">
          <cell r="B30" t="str">
            <v>APARICIO WILHELMI, MARCO</v>
          </cell>
        </row>
        <row r="31">
          <cell r="B31" t="str">
            <v>ARAGUAS SOLA, ROSA MARIA</v>
          </cell>
        </row>
        <row r="32">
          <cell r="B32" t="str">
            <v>ARAN PUEYO, VICTOR</v>
          </cell>
        </row>
        <row r="33">
          <cell r="B33" t="str">
            <v>ARBAT PUJOLRAS, GERARD</v>
          </cell>
        </row>
        <row r="34">
          <cell r="B34" t="str">
            <v>ARBOS MARIN, XAVIER</v>
          </cell>
        </row>
        <row r="35">
          <cell r="B35" t="str">
            <v>ARBUSSA REIXACH, ANNA</v>
          </cell>
        </row>
        <row r="36">
          <cell r="B36" t="str">
            <v>ARDEL DE LETE, MARIA</v>
          </cell>
        </row>
        <row r="37">
          <cell r="B37" t="str">
            <v>ARDERIU PI, EVA</v>
          </cell>
        </row>
        <row r="38">
          <cell r="B38" t="str">
            <v>ARENAS I CABOT, JOSEP</v>
          </cell>
        </row>
        <row r="39">
          <cell r="B39" t="str">
            <v>ARILLA GOMEZ, LUIS</v>
          </cell>
        </row>
        <row r="40">
          <cell r="B40" t="str">
            <v>ARMANGUE QUINTANA, XAVIER</v>
          </cell>
        </row>
        <row r="41">
          <cell r="B41" t="str">
            <v>ARMENGOL LLOBET, JOAQUIM</v>
          </cell>
        </row>
        <row r="42">
          <cell r="B42" t="str">
            <v>ARMENTA DEU, MARIA TERESA</v>
          </cell>
        </row>
        <row r="43">
          <cell r="B43" t="str">
            <v>ARNALOT I SERRA, RAMON</v>
          </cell>
        </row>
        <row r="44">
          <cell r="B44" t="str">
            <v>ARNAU FIGUEROLA, JOSEP</v>
          </cell>
        </row>
        <row r="45">
          <cell r="B45" t="str">
            <v>ARPI MIRO, M. CARMEN</v>
          </cell>
        </row>
        <row r="46">
          <cell r="B46" t="str">
            <v>ARPI MIRO, MARIA CARMEN</v>
          </cell>
        </row>
        <row r="47">
          <cell r="B47" t="str">
            <v>ARRANZ VALLES, JUAN CARLOS</v>
          </cell>
        </row>
        <row r="48">
          <cell r="B48" t="str">
            <v>AULET SERRALLONGA, SILVIA</v>
          </cell>
        </row>
        <row r="49">
          <cell r="B49" t="str">
            <v>AURICH TARAFA, ANNA M.</v>
          </cell>
        </row>
        <row r="50">
          <cell r="B50" t="str">
            <v>AVELLI CASADEMONT, MARIA ANGELS</v>
          </cell>
        </row>
        <row r="51">
          <cell r="B51" t="str">
            <v>AVELLI CASADEMONT, TERESA</v>
          </cell>
        </row>
        <row r="52">
          <cell r="B52" t="str">
            <v>AVILA CASTELLS, MARIA PILAR</v>
          </cell>
        </row>
        <row r="53">
          <cell r="B53" t="str">
            <v>AYALA MUÑOZ, MARIA ISABEL</v>
          </cell>
        </row>
        <row r="54">
          <cell r="B54" t="str">
            <v>AYATS CAMPSOLINAS, MARTA</v>
          </cell>
        </row>
        <row r="55">
          <cell r="B55" t="str">
            <v>AYATS RIUS, CARLOS</v>
          </cell>
        </row>
        <row r="56">
          <cell r="B56" t="str">
            <v>BADIA BREA, MARIA ELENA</v>
          </cell>
        </row>
        <row r="57">
          <cell r="B57" t="str">
            <v>BADOSA FRANCH, JORDI</v>
          </cell>
        </row>
        <row r="58">
          <cell r="B58" t="str">
            <v>BADOSA SALVADOR, ANNA</v>
          </cell>
        </row>
        <row r="59">
          <cell r="B59" t="str">
            <v>BALAGUE CANADELL, JORDI</v>
          </cell>
        </row>
        <row r="60">
          <cell r="B60" t="str">
            <v>BALAGUER CONDOM, M.DOLORS</v>
          </cell>
        </row>
        <row r="61">
          <cell r="B61" t="str">
            <v>BALATEU, JOAN</v>
          </cell>
        </row>
        <row r="62">
          <cell r="B62" t="str">
            <v>BALL·LLOSERA CASTILLO, JUAN</v>
          </cell>
        </row>
        <row r="63">
          <cell r="B63" t="str">
            <v>BALLART JUNYER, CARLES</v>
          </cell>
        </row>
        <row r="64">
          <cell r="B64" t="str">
            <v>BALLESTER FERRANDO, DAVID</v>
          </cell>
        </row>
        <row r="65">
          <cell r="B65" t="str">
            <v>BALLESTER GONZALEZ, RAMON</v>
          </cell>
        </row>
        <row r="66">
          <cell r="B66" t="str">
            <v>BALSACH PEIG, MARIA JOSE</v>
          </cell>
        </row>
        <row r="67">
          <cell r="B67" t="str">
            <v>BALSALOBRE PALACIOS, PEP</v>
          </cell>
        </row>
        <row r="68">
          <cell r="B68" t="str">
            <v>BALTASAR BAGUE, ALICIA</v>
          </cell>
        </row>
        <row r="69">
          <cell r="B69" t="str">
            <v>BANCELLS I BROSSA, JAUME</v>
          </cell>
        </row>
        <row r="70">
          <cell r="B70" t="str">
            <v>BAÑERAS VIVES, LUIS</v>
          </cell>
        </row>
        <row r="71">
          <cell r="B71" t="str">
            <v>BAÑOS MARTIN, MARIANO</v>
          </cell>
        </row>
        <row r="72">
          <cell r="B72" t="str">
            <v>BAQUERO SARDO, JORDI</v>
          </cell>
        </row>
        <row r="73">
          <cell r="B73" t="str">
            <v>BARALDES CAPDEVILA, MARIA LLUÏSA</v>
          </cell>
        </row>
        <row r="74">
          <cell r="B74" t="str">
            <v>BARBETA SOLA, GABRIEL</v>
          </cell>
        </row>
        <row r="75">
          <cell r="B75" t="str">
            <v>BARCELO LLAUGER, ALEXANDRE</v>
          </cell>
        </row>
        <row r="76">
          <cell r="B76" t="str">
            <v>BARCELO RADO, MARIA ANTONIA</v>
          </cell>
        </row>
        <row r="77">
          <cell r="B77" t="str">
            <v>BARCELO VIDAL, CARLES</v>
          </cell>
        </row>
        <row r="78">
          <cell r="B78" t="str">
            <v>BARDAJI RODRIGUEZ, EDUARD</v>
          </cell>
        </row>
        <row r="79">
          <cell r="B79" t="str">
            <v>BARDOLET FRANZI, JESUS</v>
          </cell>
        </row>
        <row r="80">
          <cell r="B80" t="str">
            <v>BARNOSELL JORDA, GENIS</v>
          </cell>
        </row>
        <row r="81">
          <cell r="B81" t="str">
            <v>BARO BALLBE, M. JOSEP</v>
          </cell>
        </row>
        <row r="82">
          <cell r="B82" t="str">
            <v>BARRABES VERA, ESTER</v>
          </cell>
        </row>
        <row r="83">
          <cell r="B83" t="str">
            <v>BARRABES VERA, SILVIA</v>
          </cell>
        </row>
        <row r="84">
          <cell r="B84" t="str">
            <v>BARRAGAN PASCUAL, DIEGO</v>
          </cell>
        </row>
        <row r="85">
          <cell r="B85" t="str">
            <v>BARTROLI ALMEDA, JORDI</v>
          </cell>
        </row>
        <row r="86">
          <cell r="B86" t="str">
            <v>BAS LAY, JOSEP M.</v>
          </cell>
        </row>
        <row r="87">
          <cell r="B87" t="str">
            <v>BASSA FARRES, JUAN</v>
          </cell>
        </row>
        <row r="88">
          <cell r="B88" t="str">
            <v>BASSEGODA PINEDA, ENRIC</v>
          </cell>
        </row>
        <row r="89">
          <cell r="B89" t="str">
            <v>BASSOLS CASADEVALL, JUDIT</v>
          </cell>
        </row>
        <row r="90">
          <cell r="B90" t="str">
            <v>BASTONS HOSTA, MARIA ENCARNACION</v>
          </cell>
        </row>
        <row r="91">
          <cell r="B91" t="str">
            <v>BASTONS PRAT, JUAN</v>
          </cell>
        </row>
        <row r="92">
          <cell r="B92" t="str">
            <v>BATLLE GRABULOSA, JUAN</v>
          </cell>
        </row>
        <row r="93">
          <cell r="B93" t="str">
            <v>BATLLORI BAS, FRANCISCO JAVIER</v>
          </cell>
        </row>
        <row r="94">
          <cell r="B94" t="str">
            <v>BATLLORI DILLET, MONTSERRAT</v>
          </cell>
        </row>
        <row r="95">
          <cell r="B95" t="str">
            <v>BATLLORI I BAS, MARTI</v>
          </cell>
        </row>
        <row r="96">
          <cell r="B96" t="str">
            <v>BATLLORI OBIOLS, JOSEP LLUIS</v>
          </cell>
        </row>
        <row r="97">
          <cell r="B97" t="str">
            <v>BATLLORI OBIOLS, ROSER</v>
          </cell>
        </row>
        <row r="98">
          <cell r="B98" t="str">
            <v>BAULIDA I ESTADELLA, EDUARD</v>
          </cell>
        </row>
        <row r="99">
          <cell r="B99" t="str">
            <v>BAUTISTA CASTILLO, ENRIQUE</v>
          </cell>
        </row>
        <row r="100">
          <cell r="B100" t="str">
            <v>BAYE FERRER, JOAQUIM</v>
          </cell>
        </row>
        <row r="101">
          <cell r="B101" t="str">
            <v>BAYER RESPLANDIS, JORDI</v>
          </cell>
        </row>
        <row r="102">
          <cell r="B102" t="str">
            <v>BAYER TRIAS, JORDI</v>
          </cell>
        </row>
        <row r="103">
          <cell r="B103" t="str">
            <v>BAYES BRUÑOL, CARLOS</v>
          </cell>
        </row>
        <row r="104">
          <cell r="B104" t="str">
            <v>BAYOD SERAFINI, CARLOS</v>
          </cell>
        </row>
        <row r="105">
          <cell r="B105" t="str">
            <v>BAYONA PUJOL, ANGEL</v>
          </cell>
        </row>
        <row r="106">
          <cell r="B106" t="str">
            <v>BAYOT FUERTES, ALBERT</v>
          </cell>
        </row>
        <row r="107">
          <cell r="B107" t="str">
            <v>BEASCOA SOLER, M. JOSE DE</v>
          </cell>
        </row>
        <row r="108">
          <cell r="B108" t="str">
            <v>BECH SERRAT, JOSEP M.</v>
          </cell>
        </row>
        <row r="109">
          <cell r="B109" t="str">
            <v>BENITO MUNDET, ANTONI</v>
          </cell>
        </row>
        <row r="110">
          <cell r="B110" t="str">
            <v>BENITO MUNDET, M. HELENA</v>
          </cell>
        </row>
        <row r="111">
          <cell r="B111" t="str">
            <v>BERGA COLOM, MARIA DELS DOLORS</v>
          </cell>
        </row>
        <row r="112">
          <cell r="B112" t="str">
            <v>BERLANGA HERNANDEZ, ROSA</v>
          </cell>
        </row>
        <row r="113">
          <cell r="B113" t="str">
            <v>BERMUDEZ MORATA, LLUIS</v>
          </cell>
        </row>
        <row r="114">
          <cell r="B114" t="str">
            <v>BERTRAN CALVERA, MARIA DEL MAR</v>
          </cell>
        </row>
        <row r="115">
          <cell r="B115" t="str">
            <v>BERTRAN FERRER, ORIOL</v>
          </cell>
        </row>
        <row r="116">
          <cell r="B116" t="str">
            <v>BERTRAN NOGUER, CARME</v>
          </cell>
        </row>
        <row r="117">
          <cell r="B117" t="str">
            <v>BERTRAN ROURA, FRANCISCO JAVIER</v>
          </cell>
        </row>
        <row r="118">
          <cell r="B118" t="str">
            <v>BESALU COSTA, XAVIER</v>
          </cell>
        </row>
        <row r="119">
          <cell r="B119" t="str">
            <v>BESALU LLORA, EMILI</v>
          </cell>
        </row>
        <row r="120">
          <cell r="B120" t="str">
            <v>BESTARD LUCIANO, MARIA</v>
          </cell>
        </row>
        <row r="121">
          <cell r="B121" t="str">
            <v>BESUIEVSKY GLIKBERG, SERGIO GONZALO</v>
          </cell>
        </row>
        <row r="122">
          <cell r="B122" t="str">
            <v>BIKFALVI, ANDREA</v>
          </cell>
        </row>
        <row r="123">
          <cell r="B123" t="str">
            <v>BISBE FRAIXINO, MIQUEL</v>
          </cell>
        </row>
        <row r="124">
          <cell r="B124" t="str">
            <v>BISBE GIRO, MIQUEL</v>
          </cell>
        </row>
        <row r="125">
          <cell r="B125" t="str">
            <v>BLANCAFORT PUJOLS, XAVIER</v>
          </cell>
        </row>
        <row r="126">
          <cell r="B126" t="str">
            <v>BLANCAFORT SAN JOSE, LUIS</v>
          </cell>
        </row>
        <row r="127">
          <cell r="B127" t="str">
            <v>BLANCH CARLES, ANNA</v>
          </cell>
        </row>
        <row r="128">
          <cell r="B128" t="str">
            <v>BLANCO ROMERO, YOLANDA</v>
          </cell>
        </row>
        <row r="129">
          <cell r="B129" t="str">
            <v>BLANCO VILLAVERDE, JOSE NORBERTO</v>
          </cell>
        </row>
        <row r="130">
          <cell r="B130" t="str">
            <v>BLASCO PERIS, ALBERT</v>
          </cell>
        </row>
        <row r="131">
          <cell r="B131" t="str">
            <v>BLAY COLL, JOSE</v>
          </cell>
        </row>
        <row r="132">
          <cell r="B132" t="str">
            <v>BLAZQUEZ BOYA, ANTONIO</v>
          </cell>
        </row>
        <row r="133">
          <cell r="B133" t="str">
            <v>BLECUA FALGUERAS, BEATRIZ</v>
          </cell>
        </row>
        <row r="134">
          <cell r="B134" t="str">
            <v>BOADA OLIVERAS, INMACULADA</v>
          </cell>
        </row>
        <row r="135">
          <cell r="B135" t="str">
            <v>BOADAS SERRA, JOSEP</v>
          </cell>
        </row>
        <row r="136">
          <cell r="B136" t="str">
            <v>BOCCARD, NICOLAS</v>
          </cell>
        </row>
        <row r="137">
          <cell r="B137" t="str">
            <v>BOET SERRA, MARIA ELENA</v>
          </cell>
        </row>
        <row r="138">
          <cell r="B138" t="str">
            <v>BOFILL ARASA, MIQUEL</v>
          </cell>
        </row>
        <row r="139">
          <cell r="B139" t="str">
            <v>BOHIGAS MOLLERA, JOAQUIN</v>
          </cell>
        </row>
        <row r="140">
          <cell r="B140" t="str">
            <v>BOIX MASAFRET, DANIEL</v>
          </cell>
        </row>
        <row r="141">
          <cell r="B141" t="str">
            <v>BOIX PUJOL, CONCEPCIO</v>
          </cell>
        </row>
        <row r="142">
          <cell r="B142" t="str">
            <v>BONADONA CABARROCAS, RICARD</v>
          </cell>
        </row>
        <row r="143">
          <cell r="B143" t="str">
            <v>BONANY ROCAS, JOAN</v>
          </cell>
        </row>
        <row r="144">
          <cell r="B144" t="str">
            <v>BONATERRA CARRERAS, ANNA</v>
          </cell>
        </row>
        <row r="145">
          <cell r="B145" t="str">
            <v>BONET AMAT, JUAN</v>
          </cell>
        </row>
        <row r="146">
          <cell r="B146" t="str">
            <v>BONET MARULL, SERGIO</v>
          </cell>
        </row>
        <row r="147">
          <cell r="B147" t="str">
            <v>BONMATI BLASI, AUGUST MARIA</v>
          </cell>
        </row>
        <row r="148">
          <cell r="B148" t="str">
            <v>BONMATI LLADO, EDUARD</v>
          </cell>
        </row>
        <row r="149">
          <cell r="B149" t="str">
            <v>BORDAS TUTAU, PERE</v>
          </cell>
        </row>
        <row r="150">
          <cell r="B150" t="str">
            <v>BORES HUGUET, CRISTINA</v>
          </cell>
        </row>
        <row r="151">
          <cell r="B151" t="str">
            <v>BORJA SOLE, LUIS DE</v>
          </cell>
        </row>
        <row r="152">
          <cell r="B152" t="str">
            <v>BORREGO MORE, CARLES</v>
          </cell>
        </row>
        <row r="153">
          <cell r="B153" t="str">
            <v>BORRELL BUENO, JOSEP</v>
          </cell>
        </row>
        <row r="154">
          <cell r="B154" t="str">
            <v>BOSCH ANDREU, JOSE</v>
          </cell>
        </row>
        <row r="155">
          <cell r="B155" t="str">
            <v>BOSCH BALLBONA, JOAN</v>
          </cell>
        </row>
        <row r="156">
          <cell r="B156" t="str">
            <v>BOSCH BOSCH, JOAN</v>
          </cell>
        </row>
        <row r="157">
          <cell r="B157" t="str">
            <v>BOSCH CAMPRUBI, RAMON</v>
          </cell>
        </row>
        <row r="158">
          <cell r="B158" t="str">
            <v>BOSCH DE BORJA, JORDI</v>
          </cell>
        </row>
        <row r="159">
          <cell r="B159" t="str">
            <v>BOSCH GELI, CARLES</v>
          </cell>
        </row>
        <row r="160">
          <cell r="B160" t="str">
            <v>BOSCH PUIG, LLUIS</v>
          </cell>
        </row>
        <row r="161">
          <cell r="B161" t="str">
            <v>BOTO VARELA, GERARDO</v>
          </cell>
        </row>
        <row r="162">
          <cell r="B162" t="str">
            <v>BOU MAS, FRANCESC XAVIER</v>
          </cell>
        </row>
        <row r="163">
          <cell r="B163" t="str">
            <v>BOUZIDI, ABDELHAMID</v>
          </cell>
        </row>
        <row r="164">
          <cell r="B164" t="str">
            <v>BOZZO ROTONDO, LUIS MIGUEL</v>
          </cell>
        </row>
        <row r="165">
          <cell r="B165" t="str">
            <v>BRIZ GONZALEZ, M. DOLORES</v>
          </cell>
        </row>
        <row r="166">
          <cell r="B166" t="str">
            <v>BRONSOMS FONTANE, MARIA ANGELS</v>
          </cell>
        </row>
        <row r="167">
          <cell r="B167" t="str">
            <v>BRU BISTUER, M. JOSEFA</v>
          </cell>
        </row>
        <row r="168">
          <cell r="B168" t="str">
            <v>BRUCET BALMAÑA, SANDRA</v>
          </cell>
        </row>
        <row r="169">
          <cell r="B169" t="str">
            <v>BRUGADA MOTJE, M. NEUS</v>
          </cell>
        </row>
        <row r="170">
          <cell r="B170" t="str">
            <v>BRUGUES AGUSTI, LLUIS</v>
          </cell>
        </row>
        <row r="171">
          <cell r="B171" t="str">
            <v>BRUGUES PUJADAS, JOSEFA</v>
          </cell>
        </row>
        <row r="172">
          <cell r="B172" t="str">
            <v>BRUNEL, LISE</v>
          </cell>
        </row>
        <row r="173">
          <cell r="B173" t="str">
            <v>BRUSI BELMONTE, DAVID</v>
          </cell>
        </row>
        <row r="174">
          <cell r="B174" t="str">
            <v>BUENO DELGADO, ANTONIO</v>
          </cell>
        </row>
        <row r="175">
          <cell r="B175" t="str">
            <v>BUJ CASANOVA, ANA MARIA</v>
          </cell>
        </row>
        <row r="176">
          <cell r="B176" t="str">
            <v>BURCH I RIUS, JOSEP</v>
          </cell>
        </row>
        <row r="177">
          <cell r="B177" t="str">
            <v>BURGOS RINCON, FCO. JAVIER</v>
          </cell>
        </row>
        <row r="178">
          <cell r="B178" t="str">
            <v>BUSQUETS GARCIA, PIETAT</v>
          </cell>
        </row>
        <row r="179">
          <cell r="B179" t="str">
            <v>BUSQUETS MARTIN, ESTHER</v>
          </cell>
        </row>
        <row r="180">
          <cell r="B180" t="str">
            <v>CABELLOS ESPIERREZ, MIGUEL ANGEL</v>
          </cell>
        </row>
        <row r="181">
          <cell r="B181" t="str">
            <v>CABEZA DOMINGUEZ, MANUEL</v>
          </cell>
        </row>
        <row r="182">
          <cell r="B182" t="str">
            <v>CABRE OLLE, MIRIAM</v>
          </cell>
        </row>
        <row r="183">
          <cell r="B183" t="str">
            <v>CABREFIGA OLAMENDI, JORDI</v>
          </cell>
        </row>
        <row r="184">
          <cell r="B184" t="str">
            <v>CABRUJA UBACH, TERESA</v>
          </cell>
        </row>
        <row r="185">
          <cell r="B185" t="str">
            <v>CACERES SALAS, ROBUSTIANO</v>
          </cell>
        </row>
        <row r="186">
          <cell r="B186" t="str">
            <v>CAHIS I CAROLA, FRANCESC XAVIER</v>
          </cell>
        </row>
        <row r="187">
          <cell r="B187" t="str">
            <v>CALABUIG SERRA, JORDI</v>
          </cell>
        </row>
        <row r="188">
          <cell r="B188" t="str">
            <v>CALABUIG SERRA, M. TERESA</v>
          </cell>
        </row>
        <row r="189">
          <cell r="B189" t="str">
            <v>CALABUIG SERRA, SALVADOR</v>
          </cell>
        </row>
        <row r="190">
          <cell r="B190" t="str">
            <v>CALBO ANGRILL, JOSE</v>
          </cell>
        </row>
        <row r="191">
          <cell r="B191" t="str">
            <v>CALBO ANGRILL, MONTSERRAT</v>
          </cell>
        </row>
        <row r="192">
          <cell r="B192" t="str">
            <v>CALIZ GOMEZ, VERONICA</v>
          </cell>
        </row>
        <row r="193">
          <cell r="B193" t="str">
            <v>CALLE ORTEGA, EUSEBIO</v>
          </cell>
        </row>
        <row r="194">
          <cell r="B194" t="str">
            <v>CALLIS FRANCO, JOSEP</v>
          </cell>
        </row>
        <row r="195">
          <cell r="B195" t="str">
            <v>CALM PUIG, REMEI</v>
          </cell>
        </row>
        <row r="196">
          <cell r="B196" t="str">
            <v>CALSINA BALLESTA, ANGEL</v>
          </cell>
        </row>
        <row r="197">
          <cell r="B197" t="str">
            <v>CALVO PERXAS, LAIA</v>
          </cell>
        </row>
        <row r="198">
          <cell r="B198" t="str">
            <v>CALVO SOLER, RAUL</v>
          </cell>
        </row>
        <row r="199">
          <cell r="B199" t="str">
            <v>CAMACHO CASADO, MARIA NIDIA</v>
          </cell>
        </row>
        <row r="200">
          <cell r="B200" t="str">
            <v>CAMAS RODA, FERNANDO</v>
          </cell>
        </row>
        <row r="201">
          <cell r="B201" t="str">
            <v>CAMBRA BASSOLS, JORDI DE</v>
          </cell>
        </row>
        <row r="202">
          <cell r="B202" t="str">
            <v>CAMI SANCHEZ, MARIA TERESA</v>
          </cell>
        </row>
        <row r="203">
          <cell r="B203" t="str">
            <v>CAMOS FONT, ESTEVE</v>
          </cell>
        </row>
        <row r="204">
          <cell r="B204" t="str">
            <v>CAMOS VICTORIA, IGNACIO</v>
          </cell>
        </row>
        <row r="205">
          <cell r="B205" t="str">
            <v>CAMPS SOLER, JAIME</v>
          </cell>
        </row>
        <row r="206">
          <cell r="B206" t="str">
            <v>CANALS AMETLLER, DOLORS</v>
          </cell>
        </row>
        <row r="207">
          <cell r="B207" t="str">
            <v>CANALS CASAS, RAMON</v>
          </cell>
        </row>
        <row r="208">
          <cell r="B208" t="str">
            <v>CANALS TOLOSA, M. ANTONIA</v>
          </cell>
        </row>
        <row r="209">
          <cell r="B209" t="str">
            <v>CANTA VILANOVA, MARGARITA</v>
          </cell>
        </row>
        <row r="210">
          <cell r="B210" t="str">
            <v>CAÑABATE ORTIZ, M. DOLORS</v>
          </cell>
        </row>
        <row r="211">
          <cell r="B211" t="str">
            <v>CAPARROS CAPARROS, BEATRIZ MARIA</v>
          </cell>
        </row>
        <row r="212">
          <cell r="B212" t="str">
            <v>CAPELL CASTAÑER, DOLORS</v>
          </cell>
        </row>
        <row r="213">
          <cell r="B213" t="str">
            <v>CAPELLA, MARTA</v>
          </cell>
        </row>
        <row r="214">
          <cell r="B214" t="str">
            <v>CARBAJAL PEREZ, IVONNE PATRICIA</v>
          </cell>
        </row>
        <row r="215">
          <cell r="B215" t="str">
            <v>CARBO LISBONA, MAURICI</v>
          </cell>
        </row>
        <row r="216">
          <cell r="B216" t="str">
            <v>CARBO-DORCA CARRE, RAMON</v>
          </cell>
        </row>
        <row r="217">
          <cell r="B217" t="str">
            <v>CARBONELL CAMOS, NEUS</v>
          </cell>
        </row>
        <row r="218">
          <cell r="B218" t="str">
            <v>CARBONELL ESTELLER, EDUARDO</v>
          </cell>
        </row>
        <row r="219">
          <cell r="B219" t="str">
            <v>CARLOS VIDAL, MARTA</v>
          </cell>
        </row>
        <row r="220">
          <cell r="B220" t="str">
            <v>CARMEN MARTIN, LUIS MIGUEL DEL</v>
          </cell>
        </row>
        <row r="221">
          <cell r="B221" t="str">
            <v>CARMONA XIFRA, CARMEN</v>
          </cell>
        </row>
        <row r="222">
          <cell r="B222" t="str">
            <v>CARO FERNANDEZ, MANUEL</v>
          </cell>
        </row>
        <row r="223">
          <cell r="B223" t="str">
            <v>CAROL BRUGUERA, JOAQUIM</v>
          </cell>
        </row>
        <row r="224">
          <cell r="B224" t="str">
            <v>CARRASCO ALONSO, FELIX ANGEL</v>
          </cell>
        </row>
        <row r="225">
          <cell r="B225" t="str">
            <v>CARREÑO SANCHEZ, ROSA MARIA</v>
          </cell>
        </row>
        <row r="226">
          <cell r="B226" t="str">
            <v>CARRERAS PEREZ, MARC</v>
          </cell>
        </row>
        <row r="227">
          <cell r="B227" t="str">
            <v>CARRERAS PLANAS, CARLA</v>
          </cell>
        </row>
        <row r="228">
          <cell r="B228" t="str">
            <v>CARRERAS SIMO, MIQUEL</v>
          </cell>
        </row>
        <row r="229">
          <cell r="B229" t="str">
            <v>CARRERAS VALLS, TERESA</v>
          </cell>
        </row>
        <row r="230">
          <cell r="B230" t="str">
            <v>CARRETERO ROMAY, MARIA DEL CARMEN</v>
          </cell>
        </row>
        <row r="231">
          <cell r="B231" t="str">
            <v>CARRETERO TORRES, M. DE LOS REYES</v>
          </cell>
        </row>
        <row r="232">
          <cell r="B232" t="str">
            <v>CARRILLO FLOREZ, LILIANA MARIA</v>
          </cell>
        </row>
        <row r="233">
          <cell r="B233" t="str">
            <v>CARRILLO POZO, LUIS FRANCISCO</v>
          </cell>
        </row>
        <row r="234">
          <cell r="B234" t="str">
            <v>CARTAÑA PONS, JOSEP</v>
          </cell>
        </row>
        <row r="235">
          <cell r="B235" t="str">
            <v>CASACUBERTA ROCAROLS, MARGARIDA</v>
          </cell>
        </row>
        <row r="236">
          <cell r="B236" t="str">
            <v>CASADESUS FA, MARTI</v>
          </cell>
        </row>
        <row r="237">
          <cell r="B237" t="str">
            <v>CASADEVALL BUSQUET, RAMON</v>
          </cell>
        </row>
        <row r="238">
          <cell r="B238" t="str">
            <v>CASADEVALL MASO, MARGARIDA</v>
          </cell>
        </row>
        <row r="239">
          <cell r="B239" t="str">
            <v>CASADEVALL SOLIVA, PEDRO</v>
          </cell>
        </row>
        <row r="240">
          <cell r="B240" t="str">
            <v>CASALS MICALO, JOSEP</v>
          </cell>
        </row>
        <row r="241">
          <cell r="B241" t="str">
            <v>CASAMITJANA VILA, FRANCESC</v>
          </cell>
        </row>
        <row r="242">
          <cell r="B242" t="str">
            <v>CASANOVAS PLA, JOSEP ANDREU</v>
          </cell>
        </row>
        <row r="243">
          <cell r="B243" t="str">
            <v>CASAS AZNAR, FERRAN</v>
          </cell>
        </row>
        <row r="244">
          <cell r="B244" t="str">
            <v>CASELLAS FABRELLAS, DAVID</v>
          </cell>
        </row>
        <row r="245">
          <cell r="B245" t="str">
            <v>CASES AMAT, MONTSERRAT</v>
          </cell>
        </row>
        <row r="246">
          <cell r="B246" t="str">
            <v>CASSU SERRA, MARIA ELVIRA</v>
          </cell>
        </row>
        <row r="247">
          <cell r="B247" t="str">
            <v>CASTAÑER VIVAS, MARGARIDA</v>
          </cell>
        </row>
        <row r="248">
          <cell r="B248" t="str">
            <v>CASTELLANO COSTA, JOSEP</v>
          </cell>
        </row>
        <row r="249">
          <cell r="B249" t="str">
            <v>CASTELLANOS MADUELL, EVA</v>
          </cell>
        </row>
        <row r="250">
          <cell r="B250" t="str">
            <v>CASTILLO HERRERO, M. ELENA</v>
          </cell>
        </row>
        <row r="251">
          <cell r="B251" t="str">
            <v>CASTRO VILA, RODOLFO DE</v>
          </cell>
        </row>
        <row r="252">
          <cell r="B252" t="str">
            <v>CASTRO VILLEGAS, FRANCISCO</v>
          </cell>
        </row>
        <row r="253">
          <cell r="B253" t="str">
            <v>CAZURRA BASTE, ANA EULALIA</v>
          </cell>
        </row>
        <row r="254">
          <cell r="B254" t="str">
            <v>CEBRIA MASFERRER, ALBERT</v>
          </cell>
        </row>
        <row r="255">
          <cell r="B255" t="str">
            <v>CEIDE GOMEZ, RAMON</v>
          </cell>
        </row>
        <row r="256">
          <cell r="B256" t="str">
            <v>CERCAS MENA, JOSE JAVIER</v>
          </cell>
        </row>
        <row r="257">
          <cell r="B257" t="str">
            <v>CERVANTES LOPEZ, JORDI</v>
          </cell>
        </row>
        <row r="258">
          <cell r="B258" t="str">
            <v>CHACON PIQUERAS, CARMEN M.</v>
          </cell>
        </row>
        <row r="259">
          <cell r="B259" t="str">
            <v>CHAMORRO TRENADO, MIGUEL ANGEL</v>
          </cell>
        </row>
        <row r="260">
          <cell r="B260" t="str">
            <v>CHIC PAÑART, FERNANDO</v>
          </cell>
        </row>
        <row r="261">
          <cell r="B261" t="str">
            <v>CICRES BOSCH, JORDI</v>
          </cell>
        </row>
        <row r="262">
          <cell r="B262" t="str">
            <v>CIURANA GAY, JOAQUIM DE</v>
          </cell>
        </row>
        <row r="263">
          <cell r="B263" t="str">
            <v>CLAPES BADIA, GEMMA</v>
          </cell>
        </row>
        <row r="264">
          <cell r="B264" t="str">
            <v>CLAPES BADIA, LLUIS</v>
          </cell>
        </row>
        <row r="265">
          <cell r="B265" t="str">
            <v>CLAPES CARRERAS, SANTIAGO</v>
          </cell>
        </row>
        <row r="266">
          <cell r="B266" t="str">
            <v>CLARA LLORET, NARCIS</v>
          </cell>
        </row>
        <row r="267">
          <cell r="B267" t="str">
            <v>CLARA RESPLANDIS, JOSEP</v>
          </cell>
        </row>
        <row r="268">
          <cell r="B268" t="str">
            <v>CLARA TIBAU, JOSEP</v>
          </cell>
        </row>
        <row r="269">
          <cell r="B269" t="str">
            <v>COCH ROURA, NURIA</v>
          </cell>
        </row>
        <row r="270">
          <cell r="B270" t="str">
            <v>COENDERS, GERMAN</v>
          </cell>
        </row>
        <row r="271">
          <cell r="B271" t="str">
            <v>COLE, WILLIAM DAVID</v>
          </cell>
        </row>
        <row r="272">
          <cell r="B272" t="str">
            <v>COLELL PALLARES, JUDITH</v>
          </cell>
        </row>
        <row r="273">
          <cell r="B273" t="str">
            <v>COLL ARNAU, NARCIS</v>
          </cell>
        </row>
        <row r="274">
          <cell r="B274" t="str">
            <v>COLL CASALS, FERMIN</v>
          </cell>
        </row>
        <row r="275">
          <cell r="B275" t="str">
            <v>COLL CONSTANS, M. GRACIA</v>
          </cell>
        </row>
        <row r="276">
          <cell r="B276" t="str">
            <v>COLL FONT, CARMEN</v>
          </cell>
        </row>
        <row r="277">
          <cell r="B277" t="str">
            <v>COLL MONNE, DANIEL</v>
          </cell>
        </row>
        <row r="278">
          <cell r="B278" t="str">
            <v>COLL TEIXIDOR, CARLES</v>
          </cell>
        </row>
        <row r="279">
          <cell r="B279" t="str">
            <v>COLLDECARRERA COMPTE, MONTSERRAT</v>
          </cell>
        </row>
        <row r="280">
          <cell r="B280" t="str">
            <v>COLLELL CASAÑAS, JORDI</v>
          </cell>
        </row>
        <row r="281">
          <cell r="B281" t="str">
            <v>COLLELL RIERA, MARIA ROSA</v>
          </cell>
        </row>
        <row r="282">
          <cell r="B282" t="str">
            <v>COLLELL RIERA, MARIA ROSA</v>
          </cell>
        </row>
        <row r="283">
          <cell r="B283" t="str">
            <v>COLLS COMAS, JOSEP</v>
          </cell>
        </row>
        <row r="284">
          <cell r="B284" t="str">
            <v>COLOMER FELIU, JORGE</v>
          </cell>
        </row>
        <row r="285">
          <cell r="B285" t="str">
            <v>COLOMER LLINAS, JUAN</v>
          </cell>
        </row>
        <row r="286">
          <cell r="B286" t="str">
            <v>COLOMER RIBAS, JOAN</v>
          </cell>
        </row>
        <row r="287">
          <cell r="B287" t="str">
            <v>COLPRIM GALCERAN, JESUS</v>
          </cell>
        </row>
        <row r="288">
          <cell r="B288" t="str">
            <v>COMAMALA LAGUNA, MARTI</v>
          </cell>
        </row>
        <row r="289">
          <cell r="B289" t="str">
            <v>COMAS BARON, JORDI</v>
          </cell>
        </row>
        <row r="290">
          <cell r="B290" t="str">
            <v>COMAS MATAS, JOAQUIM</v>
          </cell>
        </row>
        <row r="291">
          <cell r="B291" t="str">
            <v>COMAS TRAYTER, JORGE</v>
          </cell>
        </row>
        <row r="292">
          <cell r="B292" t="str">
            <v>COMELLAS VILA, JOSEFINA</v>
          </cell>
        </row>
        <row r="293">
          <cell r="B293" t="str">
            <v>CONDE BERDOS, MARIA JOSE</v>
          </cell>
        </row>
        <row r="294">
          <cell r="B294" t="str">
            <v>CONESA CARALT, JORGE</v>
          </cell>
        </row>
        <row r="295">
          <cell r="B295" t="str">
            <v>CONGOST COLOMER, MARIA ROSA</v>
          </cell>
        </row>
        <row r="296">
          <cell r="B296" t="str">
            <v>CONTRERAS HERAS, JUAN MIGUEL</v>
          </cell>
        </row>
        <row r="297">
          <cell r="B297" t="str">
            <v>CONTRERAS NIETO, ORLANDO CESAR</v>
          </cell>
        </row>
        <row r="298">
          <cell r="B298" t="str">
            <v>CORBELLA VIROS, CLARA</v>
          </cell>
        </row>
        <row r="299">
          <cell r="B299" t="str">
            <v>CORBERA MAS, MARTA</v>
          </cell>
        </row>
        <row r="300">
          <cell r="B300" t="str">
            <v>CORDOBA BENEDICTO, MARIA DOLORES</v>
          </cell>
        </row>
        <row r="301">
          <cell r="B301" t="str">
            <v>CORDOBA MONTURIOL, FRANCESC D'ASSIS</v>
          </cell>
        </row>
        <row r="302">
          <cell r="B302" t="str">
            <v>CORNELLA CANALS, MONTSERRAT</v>
          </cell>
        </row>
        <row r="303">
          <cell r="B303" t="str">
            <v>CORNELLA ROCA, PERE</v>
          </cell>
        </row>
        <row r="304">
          <cell r="B304" t="str">
            <v>COROMINA SOLER, LLUIS</v>
          </cell>
        </row>
        <row r="305">
          <cell r="B305" t="str">
            <v>COROMINAS COLL, DOLORS</v>
          </cell>
        </row>
        <row r="306">
          <cell r="B306" t="str">
            <v>COROMINAS ROVIRA, ENRIC</v>
          </cell>
        </row>
        <row r="307">
          <cell r="B307" t="str">
            <v>COROMINAS TABARES, LLUIS</v>
          </cell>
        </row>
        <row r="308">
          <cell r="B308" t="str">
            <v>CORRALES BARBE, FARNERS</v>
          </cell>
        </row>
        <row r="309">
          <cell r="B309" t="str">
            <v>CORREAS SITJES, VICTOR</v>
          </cell>
        </row>
        <row r="310">
          <cell r="B310" t="str">
            <v>CORREDOR PLAJA, ANNA-MARIA</v>
          </cell>
        </row>
        <row r="311">
          <cell r="B311" t="str">
            <v>CORRETGER CANOS, JOSEP M.</v>
          </cell>
        </row>
        <row r="312">
          <cell r="B312" t="str">
            <v>CORTADA COROMINAS, RAMON</v>
          </cell>
        </row>
        <row r="313">
          <cell r="B313" t="str">
            <v>CORTADA HORTALA, JUAN</v>
          </cell>
        </row>
        <row r="314">
          <cell r="B314" t="str">
            <v>CORTADA I HORTALA, JOSEP</v>
          </cell>
        </row>
        <row r="315">
          <cell r="B315" t="str">
            <v>CORTES BARRERO, PEDRO</v>
          </cell>
        </row>
        <row r="316">
          <cell r="B316" t="str">
            <v>CORTEY MARQUES, MARTI</v>
          </cell>
        </row>
        <row r="317">
          <cell r="B317" t="str">
            <v>COSTA BALANZAT, JOSEP</v>
          </cell>
        </row>
        <row r="318">
          <cell r="B318" t="str">
            <v>COSTA I FERNANDEZ, LLUIS</v>
          </cell>
        </row>
        <row r="319">
          <cell r="B319" t="str">
            <v>COSTA SALA, ESTEVE</v>
          </cell>
        </row>
        <row r="320">
          <cell r="B320" t="str">
            <v>COSTAS SALGUEIRO, MIGUEL</v>
          </cell>
        </row>
        <row r="321">
          <cell r="B321" t="str">
            <v>CREUS BARBI, EMILIO</v>
          </cell>
        </row>
        <row r="322">
          <cell r="B322" t="str">
            <v>CRISPI CANTON, MARTA</v>
          </cell>
        </row>
        <row r="323">
          <cell r="B323" t="str">
            <v>CROUS BOU, ANNA</v>
          </cell>
        </row>
        <row r="324">
          <cell r="B324" t="str">
            <v>CROUS BOU, MARTA</v>
          </cell>
        </row>
        <row r="325">
          <cell r="B325" t="str">
            <v>CRUZ BALES, BIBIANA</v>
          </cell>
        </row>
        <row r="326">
          <cell r="B326" t="str">
            <v>CUFI SOLE, XAVIER</v>
          </cell>
        </row>
        <row r="327">
          <cell r="B327" t="str">
            <v>CULLELL GUILLAMET, M. ASSUMPCIO</v>
          </cell>
        </row>
        <row r="328">
          <cell r="B328" t="str">
            <v>CUNILL OLIVAS, MONICA</v>
          </cell>
        </row>
        <row r="329">
          <cell r="B329" t="str">
            <v>CUÑAT LOCHTE, MIRIAM</v>
          </cell>
        </row>
        <row r="330">
          <cell r="B330" t="str">
            <v>CUROS VILA, M. PILAR</v>
          </cell>
        </row>
        <row r="331">
          <cell r="B331" t="str">
            <v>DARNACULLETA GARDELLA, MARIA MERCE</v>
          </cell>
        </row>
        <row r="332">
          <cell r="B332" t="str">
            <v>DAUNIS I ESTADELLA, JOSEP</v>
          </cell>
        </row>
        <row r="333">
          <cell r="B333" t="str">
            <v>DAVIE UCHA, MARIA CRISTINA</v>
          </cell>
        </row>
        <row r="334">
          <cell r="B334" t="str">
            <v>DE LA TORRE MANSILLA, MARIA EUGENIA</v>
          </cell>
        </row>
        <row r="335">
          <cell r="B335" t="str">
            <v>DEFEZ MARTIN, ANTONI</v>
          </cell>
        </row>
        <row r="336">
          <cell r="B336" t="str">
            <v>DELCLOS PERIS, FRANCISCO DE ASIS</v>
          </cell>
        </row>
        <row r="337">
          <cell r="B337" t="str">
            <v>DELGADO ZAMORANO, FRANCISCO</v>
          </cell>
        </row>
        <row r="338">
          <cell r="B338" t="str">
            <v>DELLONDER NAVARRO, JOSE</v>
          </cell>
        </row>
        <row r="339">
          <cell r="B339" t="str">
            <v>DELTELL CARBONELL, ALEXANDRE</v>
          </cell>
        </row>
        <row r="340">
          <cell r="B340" t="str">
            <v>DESCARREGA HORTIGÜELA, EMILIO</v>
          </cell>
        </row>
        <row r="341">
          <cell r="B341" t="str">
            <v>DETRY, FLORENCE</v>
          </cell>
        </row>
        <row r="342">
          <cell r="B342" t="str">
            <v>DEVESA PEIRO, FRANCESC</v>
          </cell>
        </row>
        <row r="343">
          <cell r="B343" t="str">
            <v>DOLTRA CENTELLAS, JORDI</v>
          </cell>
        </row>
        <row r="344">
          <cell r="B344" t="str">
            <v>DOMINGO ROURA, ALMERINDA</v>
          </cell>
        </row>
        <row r="345">
          <cell r="B345" t="str">
            <v>DOMINGUEZ GALCERAN, MARIA ROSA</v>
          </cell>
        </row>
        <row r="346">
          <cell r="B346" t="str">
            <v>DONAIRE BENITO, JOSE ANTONIO</v>
          </cell>
        </row>
        <row r="347">
          <cell r="B347" t="str">
            <v>DUARTE MONTSERRAT, ANGEL</v>
          </cell>
        </row>
        <row r="348">
          <cell r="B348" t="str">
            <v>DUCH MARTORELL, CESAR</v>
          </cell>
        </row>
        <row r="349">
          <cell r="B349" t="str">
            <v>DUNJO DENTI, GEMMA</v>
          </cell>
        </row>
        <row r="350">
          <cell r="B350" t="str">
            <v>DURAN CARPINTERO, JOSEP</v>
          </cell>
        </row>
        <row r="351">
          <cell r="B351" t="str">
            <v>DURAN PORTAS, MIGUEL</v>
          </cell>
        </row>
        <row r="352">
          <cell r="B352" t="str">
            <v>ECHAZARRETA SOLER, MARIA DEL CARMEN</v>
          </cell>
        </row>
        <row r="353">
          <cell r="B353" t="str">
            <v>ESCARTIN GUAL, MONTSERRAT</v>
          </cell>
        </row>
        <row r="354">
          <cell r="B354" t="str">
            <v>ESCOBAR MARULANDA, JUAN GONZALO</v>
          </cell>
        </row>
        <row r="355">
          <cell r="B355" t="str">
            <v>ESCODA ACERO, MARIA LUISA</v>
          </cell>
        </row>
        <row r="356">
          <cell r="B356" t="str">
            <v>ESCOSA BAIXERAS, JESUS</v>
          </cell>
        </row>
        <row r="357">
          <cell r="B357" t="str">
            <v>ESPINACH ORUS, FRANCISCO JAVIER</v>
          </cell>
        </row>
        <row r="358">
          <cell r="B358" t="str">
            <v>ESPINAS OLVERA, LAURA</v>
          </cell>
        </row>
        <row r="359">
          <cell r="B359" t="str">
            <v>ESPINET RIUS, JOSEP MARIA</v>
          </cell>
        </row>
        <row r="360">
          <cell r="B360" t="str">
            <v>ESPINET VALLES, NATALIA</v>
          </cell>
        </row>
        <row r="361">
          <cell r="B361" t="str">
            <v>ESPINOSA MIRABET, SILVIA</v>
          </cell>
        </row>
        <row r="362">
          <cell r="B362" t="str">
            <v>ESPUNYA i DANES, LLUÍS</v>
          </cell>
        </row>
        <row r="363">
          <cell r="B363" t="str">
            <v>ESTEBANELL MINGUELL, MERITXELL</v>
          </cell>
        </row>
        <row r="364">
          <cell r="B364" t="str">
            <v>ESTEVA PAYET, SANTIAGO</v>
          </cell>
        </row>
        <row r="365">
          <cell r="B365" t="str">
            <v>ESTEVE AVILES, MIQUEL</v>
          </cell>
        </row>
        <row r="366">
          <cell r="B366" t="str">
            <v>ESTEVE CAIRETA, LUIS SALVADOR</v>
          </cell>
        </row>
        <row r="367">
          <cell r="B367" t="str">
            <v>ESTEVE GARCIA, FRANCINA</v>
          </cell>
        </row>
        <row r="368">
          <cell r="B368" t="str">
            <v>ESTRADA LUTTIKHUIZEN, DAVID MARTIN</v>
          </cell>
        </row>
        <row r="369">
          <cell r="B369" t="str">
            <v>ESTRUCH GARCIA, FRANCISCO JAVIER</v>
          </cell>
        </row>
        <row r="370">
          <cell r="B370" t="str">
            <v>FABREGA I SOLER, LLUIS</v>
          </cell>
        </row>
        <row r="371">
          <cell r="B371" t="str">
            <v>FABREGA PORTAS, JOSEFINA</v>
          </cell>
        </row>
        <row r="372">
          <cell r="B372" t="str">
            <v>FABREGAS ALCAIRE, MARTI</v>
          </cell>
        </row>
        <row r="373">
          <cell r="B373" t="str">
            <v>FABREGAS NUELL, JOSEP M.</v>
          </cell>
        </row>
        <row r="374">
          <cell r="B374" t="str">
            <v>FABREGAT GESA, RAMON</v>
          </cell>
        </row>
        <row r="375">
          <cell r="B375" t="str">
            <v>FAJA VALENTÍ, RAMON</v>
          </cell>
        </row>
        <row r="376">
          <cell r="B376" t="str">
            <v>FALGAS ISERN, MARGARIDA</v>
          </cell>
        </row>
        <row r="377">
          <cell r="B377" t="str">
            <v>FALGUERAS CARABUS, NARCIS</v>
          </cell>
        </row>
        <row r="378">
          <cell r="B378" t="str">
            <v>FARJAS SILVA, JORDI</v>
          </cell>
        </row>
        <row r="379">
          <cell r="B379" t="str">
            <v>FARRE CARABASA, MARIA CARMEN</v>
          </cell>
        </row>
        <row r="380">
          <cell r="B380" t="str">
            <v>FARRE PERALES, MARIA MATILDE</v>
          </cell>
        </row>
        <row r="381">
          <cell r="B381" t="str">
            <v>FARRERAS NOGUER, MARIA ANGELS</v>
          </cell>
        </row>
        <row r="382">
          <cell r="B382" t="str">
            <v>FAUGIER SANTAULARIA, MIREIA</v>
          </cell>
        </row>
        <row r="383">
          <cell r="B383" t="str">
            <v>FAXEDAS BRUJATS, MARIA LLUISA</v>
          </cell>
        </row>
        <row r="384">
          <cell r="B384" t="str">
            <v>FAXEDAS BRUJATS, MARIA LLUISA</v>
          </cell>
        </row>
        <row r="385">
          <cell r="B385" t="str">
            <v>FEDERICO FUERTES, RAMON</v>
          </cell>
        </row>
        <row r="386">
          <cell r="B386" t="str">
            <v>FEIXAS FEIXAS, MIQUEL</v>
          </cell>
        </row>
        <row r="387">
          <cell r="B387" t="str">
            <v>FELIP JACAS, NURIA</v>
          </cell>
        </row>
        <row r="388">
          <cell r="B388" t="str">
            <v>FELIS PROSPER, OLGA</v>
          </cell>
        </row>
        <row r="389">
          <cell r="B389" t="str">
            <v>FELIU SOLEY, LIDIA</v>
          </cell>
        </row>
        <row r="390">
          <cell r="B390" t="str">
            <v>FELIU TORRENT, FRANCESC</v>
          </cell>
        </row>
        <row r="391">
          <cell r="B391" t="str">
            <v>FELIU TORRENT, JAUME</v>
          </cell>
        </row>
        <row r="392">
          <cell r="B392" t="str">
            <v>FERNANDEZ HERNANDEZ, RAUL</v>
          </cell>
        </row>
        <row r="393">
          <cell r="B393" t="str">
            <v>FERNANDEZ MAS, JORDI</v>
          </cell>
        </row>
        <row r="394">
          <cell r="B394" t="str">
            <v>FERNANDEZ MICHELS, PEDRO</v>
          </cell>
        </row>
        <row r="395">
          <cell r="B395" t="str">
            <v>FERNANDEZ PUERTO, MARIA SARA</v>
          </cell>
        </row>
        <row r="396">
          <cell r="B396" t="str">
            <v>FERNANDEZ RIERA, AURELIA</v>
          </cell>
        </row>
        <row r="397">
          <cell r="B397" t="str">
            <v>FERNANDEZ-REAL LEMOS, JOSE MANUEL</v>
          </cell>
        </row>
        <row r="398">
          <cell r="B398" t="str">
            <v>FERRER AVELLI, MIRIAM</v>
          </cell>
        </row>
        <row r="399">
          <cell r="B399" t="str">
            <v>FERRER BELTRAN, JORDI</v>
          </cell>
        </row>
        <row r="400">
          <cell r="B400" t="str">
            <v>FERRER COMALAT, ALICIA</v>
          </cell>
        </row>
        <row r="401">
          <cell r="B401" t="str">
            <v>FERRER COMALAT, JOAN CARLES</v>
          </cell>
        </row>
        <row r="402">
          <cell r="B402" t="str">
            <v>FERRER COSTA, JOAN</v>
          </cell>
        </row>
        <row r="403">
          <cell r="B403" t="str">
            <v>FERRER DURAN, JORDI</v>
          </cell>
        </row>
        <row r="404">
          <cell r="B404" t="str">
            <v>FERRER ISERN, DANIEL</v>
          </cell>
        </row>
        <row r="405">
          <cell r="B405" t="str">
            <v>FERRER MALLORQUI, INES</v>
          </cell>
        </row>
        <row r="406">
          <cell r="B406" t="str">
            <v>FERRER MIQUEL, RITA</v>
          </cell>
        </row>
        <row r="407">
          <cell r="B407" t="str">
            <v>FERRER REAL, INES</v>
          </cell>
        </row>
        <row r="408">
          <cell r="B408" t="str">
            <v>FERRES FONT, JOSEFINA</v>
          </cell>
        </row>
        <row r="409">
          <cell r="B409" t="str">
            <v>FEU GELIS, JORDI</v>
          </cell>
        </row>
        <row r="410">
          <cell r="B410" t="str">
            <v>FIGUER RAMIREZ, CRISTINA</v>
          </cell>
        </row>
        <row r="411">
          <cell r="B411" t="str">
            <v>FIGUERAS COMA, ALBERT</v>
          </cell>
        </row>
        <row r="412">
          <cell r="B412" t="str">
            <v>FIGUERAS VALL-LLOSERA, MERCE</v>
          </cell>
        </row>
        <row r="413">
          <cell r="B413" t="str">
            <v>FIGUERAS, ALBERT</v>
          </cell>
        </row>
        <row r="414">
          <cell r="B414" t="str">
            <v>FIGULS MASSOT, DAVID</v>
          </cell>
        </row>
        <row r="415">
          <cell r="B415" t="str">
            <v>FILIMON, NELA</v>
          </cell>
        </row>
        <row r="416">
          <cell r="B416" t="str">
            <v>FIOL  SANTALO, NURIA</v>
          </cell>
        </row>
        <row r="417">
          <cell r="B417" t="str">
            <v>FITA TRIAS, JAUME</v>
          </cell>
        </row>
        <row r="418">
          <cell r="B418" t="str">
            <v>FITER CIRERA, MIREIA</v>
          </cell>
        </row>
        <row r="419">
          <cell r="B419" t="str">
            <v>FLORES ALSINA, XAVIER</v>
          </cell>
        </row>
        <row r="420">
          <cell r="B420" t="str">
            <v>FLORES ESQUIVEL, MARGARITA ANTONIA</v>
          </cell>
        </row>
        <row r="421">
          <cell r="B421" t="str">
            <v>FLUVIA FONT, MODEST</v>
          </cell>
        </row>
        <row r="422">
          <cell r="B422" t="str">
            <v>FOGUET BOREU, QUINTI</v>
          </cell>
        </row>
        <row r="423">
          <cell r="B423" t="str">
            <v>FOLCH MARTINEZ, IRIS</v>
          </cell>
        </row>
        <row r="424">
          <cell r="B424" t="str">
            <v>FONT ANDREU, FRANCISCO JOSE</v>
          </cell>
        </row>
        <row r="425">
          <cell r="B425" t="str">
            <v>FONT ANDREU, FRANCISCO JOSE</v>
          </cell>
        </row>
        <row r="426">
          <cell r="B426" t="str">
            <v>FONT GARCIA, JOAN</v>
          </cell>
        </row>
        <row r="427">
          <cell r="B427" t="str">
            <v>FONT GIMBERNAT, DAVID</v>
          </cell>
        </row>
        <row r="428">
          <cell r="B428" t="str">
            <v>FONT JORNET, JORDI</v>
          </cell>
        </row>
        <row r="429">
          <cell r="B429" t="str">
            <v>FONT MAYOLAS, SILVIA</v>
          </cell>
        </row>
        <row r="430">
          <cell r="B430" t="str">
            <v>FONT SADURNI, JOSEP</v>
          </cell>
        </row>
        <row r="431">
          <cell r="B431" t="str">
            <v>FONTAS RIGAU, CLAUDIA</v>
          </cell>
        </row>
        <row r="432">
          <cell r="B432" t="str">
            <v>FONTAS SERRAT, JOAN</v>
          </cell>
        </row>
        <row r="433">
          <cell r="B433" t="str">
            <v>FORCAT TORRAS, FRANCESC</v>
          </cell>
        </row>
        <row r="434">
          <cell r="B434" t="str">
            <v>FOREST COLLADO, JOSEP</v>
          </cell>
        </row>
        <row r="435">
          <cell r="B435" t="str">
            <v>FORGAS COLL, SANTIAGO</v>
          </cell>
        </row>
        <row r="436">
          <cell r="B436" t="str">
            <v>FORMIGA BOSCH, JOSEP</v>
          </cell>
        </row>
        <row r="437">
          <cell r="B437" t="str">
            <v>FORNIELES DEU, ALBERTO</v>
          </cell>
        </row>
        <row r="438">
          <cell r="B438" t="str">
            <v>FORT VIADER, JOAQUIM</v>
          </cell>
        </row>
        <row r="439">
          <cell r="B439" t="str">
            <v>FOSALBA VELA, EUGENIA</v>
          </cell>
        </row>
        <row r="440">
          <cell r="B440" t="str">
            <v>FRADE GOBEO, LUIS IGNACIO</v>
          </cell>
        </row>
        <row r="441">
          <cell r="B441" t="str">
            <v>FRADERA LLINAS, XAVIER</v>
          </cell>
        </row>
        <row r="442">
          <cell r="B442" t="str">
            <v>FRAGUELL SANSBELLO, MARIA ROSA</v>
          </cell>
        </row>
        <row r="443">
          <cell r="B443" t="str">
            <v>FRANCES ORTEGA, JESUS MANUEL</v>
          </cell>
        </row>
        <row r="444">
          <cell r="B444" t="str">
            <v>FREIXA SERRA, JOSEP</v>
          </cell>
        </row>
        <row r="445">
          <cell r="B445" t="str">
            <v>FREIXENET BOSCH, JORDI</v>
          </cell>
        </row>
        <row r="446">
          <cell r="B446" t="str">
            <v>FRIGOLA COROMINA, XAVIER</v>
          </cell>
        </row>
        <row r="447">
          <cell r="B447" t="str">
            <v>FRIGOLA DARDER, CLIMENT</v>
          </cell>
        </row>
        <row r="448">
          <cell r="B448" t="str">
            <v>FRIGOLE PLANAS, XAVIER</v>
          </cell>
        </row>
        <row r="449">
          <cell r="B449" t="str">
            <v>FUENTES FORT, MARIA</v>
          </cell>
        </row>
        <row r="450">
          <cell r="B450" t="str">
            <v>FUENTES GARCIA, FRANCISCO JAVIER</v>
          </cell>
        </row>
        <row r="451">
          <cell r="B451" t="str">
            <v>FULLADOSA TOMAS, ELENA</v>
          </cell>
        </row>
        <row r="452">
          <cell r="B452" t="str">
            <v>FULLANA NOELL, JUDIT</v>
          </cell>
        </row>
        <row r="453">
          <cell r="B453" t="str">
            <v>FULLANA NOELL, OLGA</v>
          </cell>
        </row>
        <row r="454">
          <cell r="B454" t="str">
            <v>FUSES COMALADA, JOSÉ</v>
          </cell>
        </row>
        <row r="455">
          <cell r="B455" t="str">
            <v>FUSTE MIQUELA, JOSEP MARIA</v>
          </cell>
        </row>
        <row r="456">
          <cell r="B456" t="str">
            <v>GAGLIARDI, DONATELLA</v>
          </cell>
        </row>
        <row r="457">
          <cell r="B457" t="str">
            <v>GALA MICO, JOSEP</v>
          </cell>
        </row>
        <row r="458">
          <cell r="B458" t="str">
            <v>GALI ESPELT, NURIA</v>
          </cell>
        </row>
        <row r="459">
          <cell r="B459" t="str">
            <v>GALLARDE MALAGRIDA, MARIA ISABEL</v>
          </cell>
        </row>
        <row r="460">
          <cell r="B460" t="str">
            <v>GALLEGOS SALINER, ANA</v>
          </cell>
        </row>
        <row r="461">
          <cell r="B461" t="str">
            <v>GALLEGOS SALINER, CAROLINA</v>
          </cell>
        </row>
        <row r="462">
          <cell r="B462" t="str">
            <v>GARCIA BALDA, JOSEP MARIA</v>
          </cell>
        </row>
        <row r="463">
          <cell r="B463" t="str">
            <v>GARCIA BAYONA, MARIA TERESA</v>
          </cell>
        </row>
        <row r="464">
          <cell r="B464" t="str">
            <v>GARCIA BERTHOU, EMILI</v>
          </cell>
        </row>
        <row r="465">
          <cell r="B465" t="str">
            <v>GARCIA CAMPOS, RAFAEL</v>
          </cell>
        </row>
        <row r="466">
          <cell r="B466" t="str">
            <v>GARCIA DOMINGUEZ, JUAN CARLOS</v>
          </cell>
        </row>
        <row r="467">
          <cell r="B467" t="str">
            <v>GARCIA GARRIDO, LLUISA</v>
          </cell>
        </row>
        <row r="468">
          <cell r="B468" t="str">
            <v>GARCIA GIL, LIBRADO JESUS</v>
          </cell>
        </row>
        <row r="469">
          <cell r="B469" t="str">
            <v>GARCIA GIL, NÚRIA</v>
          </cell>
        </row>
        <row r="470">
          <cell r="B470" t="str">
            <v>GARCIA HERNANDEZ, ROSA</v>
          </cell>
        </row>
        <row r="471">
          <cell r="B471" t="str">
            <v>GARCIA LOPEZ, JORGE</v>
          </cell>
        </row>
        <row r="472">
          <cell r="B472" t="str">
            <v>GARCIA MARIN, JOSE LUIS</v>
          </cell>
        </row>
        <row r="473">
          <cell r="B473" t="str">
            <v>GARCIA MORALES, ADOLFO JESUS</v>
          </cell>
        </row>
        <row r="474">
          <cell r="B474" t="str">
            <v>GARCIA OLIVA, MONTSERRAT</v>
          </cell>
        </row>
        <row r="475">
          <cell r="B475" t="str">
            <v>GARCIA ORALLO, RICARDO</v>
          </cell>
        </row>
        <row r="476">
          <cell r="B476" t="str">
            <v>GARCIA REGUEIRO, JOSE A</v>
          </cell>
        </row>
        <row r="477">
          <cell r="B477" t="str">
            <v>GARCIA ROVIRA, ANNA MARIA</v>
          </cell>
        </row>
        <row r="478">
          <cell r="B478" t="str">
            <v>GARCIA SALSE, FERRAN</v>
          </cell>
        </row>
        <row r="479">
          <cell r="B479" t="str">
            <v>GARCIA TABERNER, LAURA</v>
          </cell>
        </row>
        <row r="480">
          <cell r="B480" t="str">
            <v>GARCIA VALCARCE, MIQUEL ANGEL</v>
          </cell>
        </row>
        <row r="481">
          <cell r="B481" t="str">
            <v>GARCIA-ROMEU DE LUNA, MARIA LUISA</v>
          </cell>
        </row>
        <row r="482">
          <cell r="B482" t="str">
            <v>GARGALLO GALLEGO, LAURA</v>
          </cell>
        </row>
        <row r="483">
          <cell r="B483" t="str">
            <v>GARRIDO BALDE, JUDIT</v>
          </cell>
        </row>
        <row r="484">
          <cell r="B484" t="str">
            <v>GARRIDO VALENTI, DAVID</v>
          </cell>
        </row>
        <row r="485">
          <cell r="B485" t="str">
            <v>GARRIDO VILCHEZ, MARIA OLGA</v>
          </cell>
        </row>
        <row r="486">
          <cell r="B486" t="str">
            <v>GARRIGA RIERA, JOAQUIN</v>
          </cell>
        </row>
        <row r="487">
          <cell r="B487" t="str">
            <v>GARRIGA RIPOLL, ANNA</v>
          </cell>
        </row>
        <row r="488">
          <cell r="B488" t="str">
            <v>GASCON CORELLA, MARTA</v>
          </cell>
        </row>
        <row r="489">
          <cell r="B489" t="str">
            <v>GASCON FERNANDEZ, JAUME</v>
          </cell>
        </row>
        <row r="490">
          <cell r="B490" t="str">
            <v>GASCON GARCIA, ESTEFANIA</v>
          </cell>
        </row>
        <row r="491">
          <cell r="B491" t="str">
            <v>GASCONS CLARIO, NARCIS</v>
          </cell>
        </row>
        <row r="492">
          <cell r="B492" t="str">
            <v>GAYA FUERTES, JUAN MARIA</v>
          </cell>
        </row>
        <row r="493">
          <cell r="B493" t="str">
            <v>GEIS NIELSEN, CHRISTIAN</v>
          </cell>
        </row>
        <row r="494">
          <cell r="B494" t="str">
            <v>GELADA CASELLAS, JOAN M.</v>
          </cell>
        </row>
        <row r="495">
          <cell r="B495" t="str">
            <v>GELI DE CIURANA, ANA MARIA</v>
          </cell>
        </row>
        <row r="496">
          <cell r="B496" t="str">
            <v>GENIS, AMBROS</v>
          </cell>
        </row>
        <row r="497">
          <cell r="B497" t="str">
            <v>GESTI PERICH, JOSE</v>
          </cell>
        </row>
        <row r="498">
          <cell r="B498" t="str">
            <v>GIFRA BASSO, ESTER</v>
          </cell>
        </row>
        <row r="499">
          <cell r="B499" t="str">
            <v>GILABERT SANTIVERI, MARIA LUISA</v>
          </cell>
        </row>
        <row r="500">
          <cell r="B500" t="str">
            <v>GIMENEZ LEAL, GERUSA</v>
          </cell>
        </row>
        <row r="501">
          <cell r="B501" t="str">
            <v>GIRONA DURAN, RAMON</v>
          </cell>
        </row>
        <row r="502">
          <cell r="B502" t="str">
            <v>GIRONELLA DELGA, ANNA</v>
          </cell>
        </row>
        <row r="503">
          <cell r="B503" t="str">
            <v>GIRONES MOLERA, JORDI</v>
          </cell>
        </row>
        <row r="504">
          <cell r="B504" t="str">
            <v>GIRONES PUIG, FERRAN</v>
          </cell>
        </row>
        <row r="505">
          <cell r="B505" t="str">
            <v>GIRONES TORRENT, XAVIER</v>
          </cell>
        </row>
        <row r="506">
          <cell r="B506" t="str">
            <v>GISPERT I VILASECA, JOSEP</v>
          </cell>
        </row>
        <row r="507">
          <cell r="B507" t="str">
            <v>GISPERT NEGRELL, MARIA ASSUMPTA</v>
          </cell>
        </row>
        <row r="508">
          <cell r="B508" t="str">
            <v>GISPERT PELLICER, ESTHER</v>
          </cell>
        </row>
        <row r="509">
          <cell r="B509" t="str">
            <v>GODOY TOMAS, JOAN DE LA CREU</v>
          </cell>
        </row>
        <row r="510">
          <cell r="B510" t="str">
            <v>GOETZ, RENAN ULRICH</v>
          </cell>
        </row>
        <row r="511">
          <cell r="B511" t="str">
            <v>GOMEZ LOPEZ, CRISANTO</v>
          </cell>
        </row>
        <row r="512">
          <cell r="B512" t="str">
            <v>GOMEZ MANJON, SANTIAGO</v>
          </cell>
        </row>
        <row r="513">
          <cell r="B513" t="str">
            <v>GOMEZ MARGIOTTA, FERNANDO</v>
          </cell>
        </row>
        <row r="514">
          <cell r="B514" t="str">
            <v>GOMEZ PONSETI, ULTANO</v>
          </cell>
        </row>
        <row r="515">
          <cell r="B515" t="str">
            <v>GOMEZ TOMAS, JORDI JOAN</v>
          </cell>
        </row>
        <row r="516">
          <cell r="B516" t="str">
            <v>GOMIZ CHAZARRA, MARIA ASUNCION</v>
          </cell>
        </row>
        <row r="517">
          <cell r="B517" t="str">
            <v>GONZALEZ CARRASCO, MONICA</v>
          </cell>
        </row>
        <row r="518">
          <cell r="B518" t="str">
            <v>GONZALEZ CASTRO, JOSE RAMON</v>
          </cell>
        </row>
        <row r="519">
          <cell r="B519" t="str">
            <v>GONZALEZ GASCH, ALEJANDRO</v>
          </cell>
        </row>
        <row r="520">
          <cell r="B520" t="str">
            <v>GONZALEZ GUTIERREZ, JOSE ABEL</v>
          </cell>
        </row>
        <row r="521">
          <cell r="B521" t="str">
            <v>GONZALEZ RAYA, SONIA</v>
          </cell>
        </row>
        <row r="522">
          <cell r="B522" t="str">
            <v>GONZALEZ SANCHEZ, GUSTAVO</v>
          </cell>
        </row>
        <row r="523">
          <cell r="B523" t="str">
            <v>GORCHS BACH, JOAN IGNASI</v>
          </cell>
        </row>
        <row r="524">
          <cell r="B524" t="str">
            <v>GORDI SERRAT, JOSEP</v>
          </cell>
        </row>
        <row r="525">
          <cell r="B525" t="str">
            <v>GOU I BOTO, PERE</v>
          </cell>
        </row>
        <row r="526">
          <cell r="B526" t="str">
            <v>GOU MASSOT, MARGARIDA</v>
          </cell>
        </row>
        <row r="527">
          <cell r="B527" t="str">
            <v>GRACIA BLANCO, MANUEL DE</v>
          </cell>
        </row>
        <row r="528">
          <cell r="B528" t="str">
            <v>GRACIA SOLE, LLUÏSA</v>
          </cell>
        </row>
        <row r="529">
          <cell r="B529" t="str">
            <v>GRAS PEREZ, M. EUGENIA</v>
          </cell>
        </row>
        <row r="530">
          <cell r="B530" t="str">
            <v>GROPEN, ODD</v>
          </cell>
        </row>
        <row r="531">
          <cell r="B531" t="str">
            <v>GUAL SOLER, CARLOS</v>
          </cell>
        </row>
        <row r="532">
          <cell r="B532" t="str">
            <v>GUASCH PADRO, ELENA</v>
          </cell>
        </row>
        <row r="533">
          <cell r="B533" t="str">
            <v>GÜELL ORDIS, JOSEP M.</v>
          </cell>
        </row>
        <row r="534">
          <cell r="B534" t="str">
            <v>GÜELL ORDIS, ROSER</v>
          </cell>
        </row>
        <row r="535">
          <cell r="B535" t="str">
            <v>GUIA JULVE, JAIME OSCAR</v>
          </cell>
        </row>
        <row r="536">
          <cell r="B536" t="str">
            <v>GUITART DURAN, JUAN</v>
          </cell>
        </row>
        <row r="537">
          <cell r="B537" t="str">
            <v>GUITART VALL-LLOVERA, ARCADI</v>
          </cell>
        </row>
        <row r="538">
          <cell r="B538" t="str">
            <v>GUIU PUGET, EULALIA</v>
          </cell>
        </row>
        <row r="539">
          <cell r="B539" t="str">
            <v>GUSART PONSA, MIGUEL ANGEL</v>
          </cell>
        </row>
        <row r="540">
          <cell r="B540" t="str">
            <v>GUTIERREZ COMA, DAVID</v>
          </cell>
        </row>
        <row r="541">
          <cell r="B541" t="str">
            <v>GUTIERREZ DEL MORAL, MARIA JESUS</v>
          </cell>
        </row>
        <row r="542">
          <cell r="B542" t="str">
            <v>GUTIERREZ GARCIA MORENO, ORIOL</v>
          </cell>
        </row>
        <row r="543">
          <cell r="B543" t="str">
            <v>HARO VILA, JUAN</v>
          </cell>
        </row>
        <row r="544">
          <cell r="B544" t="str">
            <v>HARRISON JONES, PETER THOMAS</v>
          </cell>
        </row>
        <row r="545">
          <cell r="B545" t="str">
            <v>HERAS COROMINAS, MONTSERRAT</v>
          </cell>
        </row>
        <row r="546">
          <cell r="B546" t="str">
            <v>HERAS MENA, SANDRA</v>
          </cell>
        </row>
        <row r="547">
          <cell r="B547" t="str">
            <v>HERNANDEZ EJARQUE, CARMEN</v>
          </cell>
        </row>
        <row r="548">
          <cell r="B548" t="str">
            <v>HERNANDEZ ESTAÑOL, SARA</v>
          </cell>
        </row>
        <row r="549">
          <cell r="B549" t="str">
            <v>HERNANDEZ ESTRADA, EDUARD</v>
          </cell>
        </row>
        <row r="550">
          <cell r="B550" t="str">
            <v>HERNANDEZ FERNANDEZ, MARIA ROSA</v>
          </cell>
        </row>
        <row r="551">
          <cell r="B551" t="str">
            <v>HERNANDEZ GARCIA, JOSE</v>
          </cell>
        </row>
        <row r="552">
          <cell r="B552" t="str">
            <v>HERNANDEZ GUEVARA, ALEJANDRO</v>
          </cell>
        </row>
        <row r="553">
          <cell r="B553" t="str">
            <v>HIDALGO MUÑOZ, MANUELA</v>
          </cell>
        </row>
        <row r="554">
          <cell r="B554" t="str">
            <v>HOFMANN, THOMAS</v>
          </cell>
        </row>
        <row r="555">
          <cell r="B555" t="str">
            <v>HORMAZABAL MALAREE, HERNAN</v>
          </cell>
        </row>
        <row r="556">
          <cell r="B556" t="str">
            <v>HORTS FONT, PERE</v>
          </cell>
        </row>
        <row r="557">
          <cell r="B557" t="str">
            <v>HOSPITAL JUNCA, ENRIC</v>
          </cell>
        </row>
        <row r="558">
          <cell r="B558" t="str">
            <v>HUERTAS GARCIA, RUBEN</v>
          </cell>
        </row>
        <row r="559">
          <cell r="B559" t="str">
            <v>HUGAS GERMA, DAVID</v>
          </cell>
        </row>
        <row r="560">
          <cell r="B560" t="str">
            <v>HUGUET BLANCO, GEMMA</v>
          </cell>
        </row>
        <row r="561">
          <cell r="B561" t="str">
            <v>HUGUET MOREN, RAMON</v>
          </cell>
        </row>
        <row r="562">
          <cell r="B562" t="str">
            <v>HUMET CODERCH, JOSEP M</v>
          </cell>
        </row>
        <row r="563">
          <cell r="B563" t="str">
            <v>IBAÑEZ COMPANY, JUAN BAUTISTA</v>
          </cell>
        </row>
        <row r="564">
          <cell r="B564" t="str">
            <v>IGLESIAS FRANCH, NARCIS</v>
          </cell>
        </row>
        <row r="565">
          <cell r="B565" t="str">
            <v>IGLESIAS I FRANCH, MIRIAM</v>
          </cell>
        </row>
        <row r="566">
          <cell r="B566" t="str">
            <v>IGLESIAS JUNCA, MONICA</v>
          </cell>
        </row>
        <row r="567">
          <cell r="B567" t="str">
            <v>IGLESIAS XIFRA, JORDI</v>
          </cell>
        </row>
        <row r="568">
          <cell r="B568" t="str">
            <v>ILA, VIORELA SIMONA</v>
          </cell>
        </row>
        <row r="569">
          <cell r="B569" t="str">
            <v>ILLAMOLA DAUSA, MARIONA</v>
          </cell>
        </row>
        <row r="570">
          <cell r="B570" t="str">
            <v>INNOCENTI BADANO, BIANCA MARIELA</v>
          </cell>
        </row>
        <row r="571">
          <cell r="B571" t="str">
            <v>INSA AGUILAR, SARA</v>
          </cell>
        </row>
        <row r="572">
          <cell r="B572" t="str">
            <v>IZQUIERDO RAMIREZ, CELIA</v>
          </cell>
        </row>
        <row r="573">
          <cell r="B573" t="str">
            <v>JACQUET YESTE, WIFREDO</v>
          </cell>
        </row>
        <row r="574">
          <cell r="B574" t="str">
            <v>JAILE BENITEZ, JOSEP MARIA</v>
          </cell>
        </row>
        <row r="575">
          <cell r="B575" t="str">
            <v>JAILE BENITEZ, LLUIS ANTONI</v>
          </cell>
        </row>
        <row r="576">
          <cell r="B576" t="str">
            <v>JAMBERT PASCUAL, JORDI</v>
          </cell>
        </row>
        <row r="577">
          <cell r="B577" t="str">
            <v>JARDI RIPOLL, CARINA</v>
          </cell>
        </row>
        <row r="578">
          <cell r="B578" t="str">
            <v>JARREGA DOMINGUEZ, RAMON</v>
          </cell>
        </row>
        <row r="579">
          <cell r="B579" t="str">
            <v>JIMENEZ MARTINEZ, FRANCISCO</v>
          </cell>
        </row>
        <row r="580">
          <cell r="B580" t="str">
            <v>JIMENEZ MARTINEZ, YOLANDA</v>
          </cell>
        </row>
        <row r="581">
          <cell r="B581" t="str">
            <v>JOFRE FRADERA, ANNA</v>
          </cell>
        </row>
        <row r="582">
          <cell r="B582" t="str">
            <v>JOVE LAGUNAS, TEODOR MARIA</v>
          </cell>
        </row>
        <row r="583">
          <cell r="B583" t="str">
            <v>JOVER AVELLA, GABRIEL</v>
          </cell>
        </row>
        <row r="584">
          <cell r="B584" t="str">
            <v>JUAN FERRER, JAUME</v>
          </cell>
        </row>
        <row r="585">
          <cell r="B585" t="str">
            <v>JUAN TRESSERRAS, JORDI</v>
          </cell>
        </row>
        <row r="586">
          <cell r="B586" t="str">
            <v>JUANDO BOSCH, JOSEP</v>
          </cell>
        </row>
        <row r="587">
          <cell r="B587" t="str">
            <v>JUANOLA JUANOLA, PERE</v>
          </cell>
        </row>
        <row r="588">
          <cell r="B588" t="str">
            <v>JUANOLA PORTAS, MARTI</v>
          </cell>
        </row>
        <row r="589">
          <cell r="B589" t="str">
            <v>JUANOLA TERRADELLAS, ROSER</v>
          </cell>
        </row>
        <row r="590">
          <cell r="B590" t="str">
            <v>JUHER BARROT, DAVID</v>
          </cell>
        </row>
        <row r="591">
          <cell r="B591" t="str">
            <v>JULIAN ORTIZ, JESUS VICENTE DE</v>
          </cell>
        </row>
        <row r="592">
          <cell r="B592" t="str">
            <v>JULIAN PEREZ, FERNANDO</v>
          </cell>
        </row>
        <row r="593">
          <cell r="B593" t="str">
            <v>JUNYENT PUBILL, MERCE</v>
          </cell>
        </row>
        <row r="594">
          <cell r="B594" t="str">
            <v>JUVINYA CANAL, DOLORES</v>
          </cell>
        </row>
        <row r="595">
          <cell r="B595" t="str">
            <v>KADAR GARCIA, ELISABET</v>
          </cell>
        </row>
        <row r="596">
          <cell r="B596" t="str">
            <v>KATZ, NESTOR EDUARDO</v>
          </cell>
        </row>
        <row r="597">
          <cell r="B597" t="str">
            <v>KOSTOPOULOS RAMI, JUAN JOSE</v>
          </cell>
        </row>
        <row r="598">
          <cell r="B598" t="str">
            <v>LABIDI, JALEL</v>
          </cell>
        </row>
        <row r="599">
          <cell r="B599" t="str">
            <v>LACABA SANCHEZ, FERNANDO</v>
          </cell>
        </row>
        <row r="600">
          <cell r="B600" t="str">
            <v>LAFUENTE BALLE, JOSEP MARIA</v>
          </cell>
        </row>
        <row r="601">
          <cell r="B601" t="str">
            <v>LAMUELA GARCIA, FRANCESC XAVIER</v>
          </cell>
        </row>
        <row r="602">
          <cell r="B602" t="str">
            <v>LANAO REVERTER, DANIEL</v>
          </cell>
        </row>
        <row r="603">
          <cell r="B603" t="str">
            <v>LAUSIN ACEÑA, RICARDO</v>
          </cell>
        </row>
        <row r="604">
          <cell r="B604" t="str">
            <v>LAZARO SERRA, SONIA</v>
          </cell>
        </row>
        <row r="605">
          <cell r="B605" t="str">
            <v>LE BESNERAIS LEPESANT, MARTINE</v>
          </cell>
        </row>
        <row r="606">
          <cell r="B606" t="str">
            <v>LINARES PINEDA, JOSE LUIS</v>
          </cell>
        </row>
        <row r="607">
          <cell r="B607" t="str">
            <v>LINARES SANTIAGO, ROGELIO</v>
          </cell>
        </row>
        <row r="608">
          <cell r="B608" t="str">
            <v>LLACH VILA, MAGDALENA</v>
          </cell>
        </row>
        <row r="609">
          <cell r="B609" t="str">
            <v>LLADO BADOSA, MIQUEL</v>
          </cell>
        </row>
        <row r="610">
          <cell r="B610" t="str">
            <v>LLADO BARDERA, XAVIER</v>
          </cell>
        </row>
        <row r="611">
          <cell r="B611" t="str">
            <v>LLAGOSTERA LLAPART, JOSEP</v>
          </cell>
        </row>
        <row r="612">
          <cell r="B612" t="str">
            <v>LLANOS RODRIGUEZ, DAVID ALEJANDRO</v>
          </cell>
        </row>
        <row r="613">
          <cell r="B613" t="str">
            <v>LLAURO FABREGAS, F. XAVIER</v>
          </cell>
        </row>
        <row r="614">
          <cell r="B614" t="str">
            <v>LLEBOT MAJO, JOSE ORIOL</v>
          </cell>
        </row>
        <row r="615">
          <cell r="B615" t="str">
            <v>LLENA FONT, ANTONIO</v>
          </cell>
        </row>
        <row r="616">
          <cell r="B616" t="str">
            <v>LLEONART SITJAR, ARIADNA</v>
          </cell>
        </row>
        <row r="617">
          <cell r="B617" t="str">
            <v>LLOBET DALMASES, ANTONI</v>
          </cell>
        </row>
        <row r="618">
          <cell r="B618" t="str">
            <v>LLOBET MASSONS, EDITH</v>
          </cell>
        </row>
        <row r="619">
          <cell r="B619" t="str">
            <v>LLOP MANERO, MIQUEL FRANCESC</v>
          </cell>
        </row>
        <row r="620">
          <cell r="B620" t="str">
            <v>LLORCA ARIMANY, ALBERTO</v>
          </cell>
        </row>
        <row r="621">
          <cell r="B621" t="str">
            <v>LLORENS DURAN, RAFAEL DE</v>
          </cell>
        </row>
        <row r="622">
          <cell r="B622" t="str">
            <v>LLORENS RIBES, ESTHER</v>
          </cell>
        </row>
        <row r="623">
          <cell r="B623" t="str">
            <v>LLORENS SULIVERA, JOAN</v>
          </cell>
        </row>
        <row r="624">
          <cell r="B624" t="str">
            <v>LLORENS SULIVERA, MIQUEL</v>
          </cell>
        </row>
        <row r="625">
          <cell r="B625" t="str">
            <v>LLORENTE CABRATOSA, ISIDRE</v>
          </cell>
        </row>
        <row r="626">
          <cell r="B626" t="str">
            <v>LLORET BECH, MARIA MERCE</v>
          </cell>
        </row>
        <row r="627">
          <cell r="B627" t="str">
            <v>LLOVER TELLEZ, MIQUEL</v>
          </cell>
        </row>
        <row r="628">
          <cell r="B628" t="str">
            <v>LLOVERAS PIMENTEL, SILVIA</v>
          </cell>
        </row>
        <row r="629">
          <cell r="B629" t="str">
            <v>LLUSSA TORRA, RAFEL</v>
          </cell>
        </row>
        <row r="630">
          <cell r="B630" t="str">
            <v>LOBATO GOMEZ, JUAN ANTONIO</v>
          </cell>
        </row>
        <row r="631">
          <cell r="B631" t="str">
            <v>LOPE CUFI, OLGA</v>
          </cell>
        </row>
        <row r="632">
          <cell r="B632" t="str">
            <v>LOPEZ BERNAL, ISABEL</v>
          </cell>
        </row>
        <row r="633">
          <cell r="B633" t="str">
            <v>LOPEZ CARBONELL, ANNA MARIA</v>
          </cell>
        </row>
        <row r="634">
          <cell r="B634" t="str">
            <v>LOPEZ CRUELLS, MANUEL</v>
          </cell>
        </row>
        <row r="635">
          <cell r="B635" t="str">
            <v>LOPEZ ESTUDILLO, ANTONIO</v>
          </cell>
        </row>
        <row r="636">
          <cell r="B636" t="str">
            <v>LOPEZ FLORES, ROCIO</v>
          </cell>
        </row>
        <row r="637">
          <cell r="B637" t="str">
            <v>LOPEZ HERRERA, JOSEFINA</v>
          </cell>
        </row>
        <row r="638">
          <cell r="B638" t="str">
            <v>LOPEZ IBAÑEZ, MARIA BEATRIZ</v>
          </cell>
        </row>
        <row r="639">
          <cell r="B639" t="str">
            <v>LOPEZ ROS, VICTOR</v>
          </cell>
        </row>
        <row r="640">
          <cell r="B640" t="str">
            <v>LOPEZ SANCHEZ, ANGEL</v>
          </cell>
        </row>
        <row r="641">
          <cell r="B641" t="str">
            <v>LORCA VIDAL, JORDI</v>
          </cell>
        </row>
        <row r="642">
          <cell r="B642" t="str">
            <v>LORENTE GASCON, MARIA ANGELES</v>
          </cell>
        </row>
        <row r="643">
          <cell r="B643" t="str">
            <v>LOSANTOS SISTACH, NÚRIA</v>
          </cell>
        </row>
        <row r="644">
          <cell r="B644" t="str">
            <v>LUCERO COMAS, LLUIS</v>
          </cell>
        </row>
        <row r="645">
          <cell r="B645" t="str">
            <v>LUIS LUIS, JOSE MARIA</v>
          </cell>
        </row>
        <row r="646">
          <cell r="B646" t="str">
            <v>LUO, NINGSU</v>
          </cell>
        </row>
        <row r="647">
          <cell r="B647" t="str">
            <v>MACAYA MASFERRER, DANIEL ALEXANDRE</v>
          </cell>
        </row>
        <row r="648">
          <cell r="B648" t="str">
            <v>MADICO JOVEN, NURIA</v>
          </cell>
        </row>
        <row r="649">
          <cell r="B649" t="str">
            <v>MADRENAS MIR, MARTA</v>
          </cell>
        </row>
        <row r="650">
          <cell r="B650" t="str">
            <v>MADRENAS TURON, JOSEP</v>
          </cell>
        </row>
        <row r="651">
          <cell r="B651" t="str">
            <v>MAIMI VERT, PERE</v>
          </cell>
        </row>
        <row r="652">
          <cell r="B652" t="str">
            <v>MAJO FERNANDEZ, JOAQUIM</v>
          </cell>
        </row>
        <row r="653">
          <cell r="B653" t="str">
            <v>MAJO FONT, MARIA ASSUMPTA</v>
          </cell>
        </row>
        <row r="654">
          <cell r="B654" t="str">
            <v>MAJO ROVIRAS, CARME</v>
          </cell>
        </row>
        <row r="655">
          <cell r="B655" t="str">
            <v>MALET PRAT, IMMACULADA</v>
          </cell>
        </row>
        <row r="656">
          <cell r="B656" t="str">
            <v>MALLORQUI FERNANDEZ, MARIA GORETTI</v>
          </cell>
        </row>
        <row r="657">
          <cell r="B657" t="str">
            <v>MALLORQUI FERNANDEZ, NOEMI</v>
          </cell>
        </row>
        <row r="658">
          <cell r="B658" t="str">
            <v>MANZANO NIETO, ANA MARIA</v>
          </cell>
        </row>
        <row r="659">
          <cell r="B659" t="str">
            <v>MARCUELLO PASCUAL, CONCEPCION</v>
          </cell>
        </row>
        <row r="660">
          <cell r="B660" t="str">
            <v>MARGUI GRABULOSA, EVA</v>
          </cell>
        </row>
        <row r="661">
          <cell r="B661" t="str">
            <v>MAROTO GENOVER, JULIA</v>
          </cell>
        </row>
        <row r="662">
          <cell r="B662" t="str">
            <v>MARQUES ARTAL, ISABEL</v>
          </cell>
        </row>
        <row r="663">
          <cell r="B663" t="str">
            <v>MARQUES GOU, PILAR</v>
          </cell>
        </row>
        <row r="664">
          <cell r="B664" t="str">
            <v>MARQUES SUREDA, SALOMO</v>
          </cell>
        </row>
        <row r="665">
          <cell r="B665" t="str">
            <v>MARQUEZ BRIONES, ANTONIO</v>
          </cell>
        </row>
        <row r="666">
          <cell r="B666" t="str">
            <v>MARTI BONMATI, JOAN</v>
          </cell>
        </row>
        <row r="667">
          <cell r="B667" t="str">
            <v>MARTI BRONSOMS, RAFAEL</v>
          </cell>
        </row>
        <row r="668">
          <cell r="B668" t="str">
            <v>MARTI CASTELLA, SADURNI</v>
          </cell>
        </row>
        <row r="669">
          <cell r="B669" t="str">
            <v>MARTI LLAMBRICH, CAROLINA</v>
          </cell>
        </row>
        <row r="670">
          <cell r="B670" t="str">
            <v>MARTI MARLY, ROBERT</v>
          </cell>
        </row>
        <row r="671">
          <cell r="B671" t="str">
            <v>MARTIN CASALS, MIQUEL</v>
          </cell>
        </row>
        <row r="672">
          <cell r="B672" t="str">
            <v>MARTIN FERNANDEZ, JOSE ANTONIO</v>
          </cell>
        </row>
        <row r="673">
          <cell r="B673" t="str">
            <v>MARTIN GIMENEZ, JORGE</v>
          </cell>
        </row>
        <row r="674">
          <cell r="B674" t="str">
            <v>MARTIN SANCHEZ, M. JOSE</v>
          </cell>
        </row>
        <row r="675">
          <cell r="B675" t="str">
            <v>MARTIN VERDEJO, FRANCISCO</v>
          </cell>
        </row>
        <row r="676">
          <cell r="B676" t="str">
            <v>MARTIN WALLACE, ERIKA</v>
          </cell>
        </row>
        <row r="677">
          <cell r="B677" t="str">
            <v>MARTINELL SEMPERE, ALFONSO</v>
          </cell>
        </row>
        <row r="678">
          <cell r="B678" t="str">
            <v>MARTINEZ ANDREO, MARIA DEL CARMEN</v>
          </cell>
        </row>
        <row r="679">
          <cell r="B679" t="str">
            <v>MARTINEZ GARCIA, ESTHER</v>
          </cell>
        </row>
        <row r="680">
          <cell r="B680" t="str">
            <v>MARTINEZ GONZALEZ, JOSE LUIS</v>
          </cell>
        </row>
        <row r="681">
          <cell r="B681" t="str">
            <v>MARTINEZ LACUEVA, LAURA</v>
          </cell>
        </row>
        <row r="682">
          <cell r="B682" t="str">
            <v>MARTINEZ LORENTE, M. ANGELES</v>
          </cell>
        </row>
        <row r="683">
          <cell r="B683" t="str">
            <v>MARTINEZ LOZANO, TOMAS</v>
          </cell>
        </row>
        <row r="684">
          <cell r="B684" t="str">
            <v>MARTINEZ MEDINA, MARGARITA</v>
          </cell>
        </row>
        <row r="685">
          <cell r="B685" t="str">
            <v>MARTINEZ MULERO, VICTOR</v>
          </cell>
        </row>
        <row r="686">
          <cell r="B686" t="str">
            <v>MARTINEZ PLANELLS, M. ASUNCION</v>
          </cell>
        </row>
        <row r="687">
          <cell r="B687" t="str">
            <v>MARTINEZ PUENTES, MONTSERRAT</v>
          </cell>
        </row>
        <row r="688">
          <cell r="B688" t="str">
            <v>MARTINEZ RAMIREZ, ROEL ELFEGO</v>
          </cell>
        </row>
        <row r="689">
          <cell r="B689" t="str">
            <v>MARTINEZ RODRIGUEZ, JOAQUIN</v>
          </cell>
        </row>
        <row r="690">
          <cell r="B690" t="str">
            <v>MARTINEZ VARONA, SUSANA ELSA</v>
          </cell>
        </row>
        <row r="691">
          <cell r="B691" t="str">
            <v>MARTINOY CASADEMONT, JOSEP</v>
          </cell>
        </row>
        <row r="692">
          <cell r="B692" t="str">
            <v>MARTORANO GOMIS, ANTONI</v>
          </cell>
        </row>
        <row r="693">
          <cell r="B693" t="str">
            <v>MARZO LAZARO, JOSE LUIS</v>
          </cell>
        </row>
        <row r="694">
          <cell r="B694" t="str">
            <v>MARZO LAZARO, MANUEL</v>
          </cell>
        </row>
        <row r="695">
          <cell r="B695" t="str">
            <v>MAS SANTANA, ROBERT</v>
          </cell>
        </row>
        <row r="696">
          <cell r="B696" t="str">
            <v>MAS SAÑE, SILVIA</v>
          </cell>
        </row>
        <row r="697">
          <cell r="B697" t="str">
            <v>MASCARELLA ROVIRA, JORDI</v>
          </cell>
        </row>
        <row r="698">
          <cell r="B698" t="str">
            <v>MASCORT, MARC</v>
          </cell>
        </row>
        <row r="699">
          <cell r="B699" t="str">
            <v>MASFERRER DOMINGO, ANICETO</v>
          </cell>
        </row>
        <row r="700">
          <cell r="B700" t="str">
            <v>MASFERRER, KATI</v>
          </cell>
        </row>
        <row r="701">
          <cell r="B701" t="str">
            <v>MASLLORENS LLINAS, ESTER</v>
          </cell>
        </row>
        <row r="702">
          <cell r="B702" t="str">
            <v>MASLLORENS LLINAS, JUDIT</v>
          </cell>
        </row>
        <row r="703">
          <cell r="B703" t="str">
            <v>MASSANAS BURCET, LUIS</v>
          </cell>
        </row>
        <row r="704">
          <cell r="B704" t="str">
            <v>MASSO TAMAYO, ELIA</v>
          </cell>
        </row>
        <row r="705">
          <cell r="B705" t="str">
            <v>MASSOT BAYES, MARC</v>
          </cell>
        </row>
        <row r="706">
          <cell r="B706" t="str">
            <v>MATEOS JIMENEZ, OLGA</v>
          </cell>
        </row>
        <row r="707">
          <cell r="B707" t="str">
            <v>MATEOS PEDREÑO, ESTER</v>
          </cell>
        </row>
        <row r="708">
          <cell r="B708" t="str">
            <v>MATEOS YAGÜEZ, ANGEL</v>
          </cell>
        </row>
        <row r="709">
          <cell r="B709" t="str">
            <v>MATEU FIGUERAS, M. GLORIA</v>
          </cell>
        </row>
        <row r="710">
          <cell r="B710" t="str">
            <v>MATITO GRAS, EDUARDO JOSE</v>
          </cell>
        </row>
        <row r="711">
          <cell r="B711" t="str">
            <v>MATO I PALOS, EMILI</v>
          </cell>
        </row>
        <row r="712">
          <cell r="B712" t="str">
            <v>MAYORAL RODRIGUEZ, SILVIA</v>
          </cell>
        </row>
        <row r="713">
          <cell r="B713" t="str">
            <v>MAYUGO MAJO, JOAN ANDREU</v>
          </cell>
        </row>
        <row r="714">
          <cell r="B714" t="str">
            <v>MCLELLAN, LAURA MARIA</v>
          </cell>
        </row>
        <row r="715">
          <cell r="B715" t="str">
            <v>MEDIR HUERTA, ROSA MARIA</v>
          </cell>
        </row>
        <row r="716">
          <cell r="B716" t="str">
            <v>MEJIAS RUIZ, FRANCISCO JAVIER</v>
          </cell>
        </row>
        <row r="717">
          <cell r="B717" t="str">
            <v>MEJIAS RUIZ, JOSEP LLUIS</v>
          </cell>
        </row>
        <row r="718">
          <cell r="B718" t="str">
            <v>MELENDEZ FRIGOLA, JOAQUIM</v>
          </cell>
        </row>
        <row r="719">
          <cell r="B719" t="str">
            <v>MELLADO BOSCH, CARLES</v>
          </cell>
        </row>
        <row r="720">
          <cell r="B720" t="str">
            <v>MENDEZ FELIU, ALEX</v>
          </cell>
        </row>
        <row r="721">
          <cell r="B721" t="str">
            <v>MENDEZ SALGUEIRO, JOSE RAMON</v>
          </cell>
        </row>
        <row r="722">
          <cell r="B722" t="str">
            <v>MERCADER BRAVO, LLUIS</v>
          </cell>
        </row>
        <row r="723">
          <cell r="B723" t="str">
            <v>MERIDA, DAVID VICTOR HUGO</v>
          </cell>
        </row>
        <row r="724">
          <cell r="B724" t="str">
            <v>MESA FONT, GEORGIA</v>
          </cell>
        </row>
        <row r="725">
          <cell r="B725" t="str">
            <v>MESSINA, NICOLO</v>
          </cell>
        </row>
        <row r="726">
          <cell r="B726" t="str">
            <v>MICHELENA UGALDEBERE, ANGEL MARIA</v>
          </cell>
        </row>
        <row r="727">
          <cell r="B727" t="str">
            <v>MINISTRAL I MASGRAU, MARTA</v>
          </cell>
        </row>
        <row r="728">
          <cell r="B728" t="str">
            <v>MIR ARNAU, GISELA</v>
          </cell>
        </row>
        <row r="729">
          <cell r="B729" t="str">
            <v>MIR FONT, ANNA</v>
          </cell>
        </row>
        <row r="730">
          <cell r="B730" t="str">
            <v>MIR SALA, NARCIS</v>
          </cell>
        </row>
        <row r="731">
          <cell r="B731" t="str">
            <v>MIRALLES JORI, EULALIA</v>
          </cell>
        </row>
        <row r="732">
          <cell r="B732" t="str">
            <v>MIRALPEIX VILAMALA, FRANCESC</v>
          </cell>
        </row>
        <row r="733">
          <cell r="B733" t="str">
            <v>MIRANDA SERRA, JOSEP</v>
          </cell>
        </row>
        <row r="734">
          <cell r="B734" t="str">
            <v>MIRO AMETLLER, JOAN</v>
          </cell>
        </row>
        <row r="735">
          <cell r="B735" t="str">
            <v>MOLINA FIGUERAS, JOAN</v>
          </cell>
        </row>
        <row r="736">
          <cell r="B736" t="str">
            <v>MOLINA MEJUTO, NATACHA</v>
          </cell>
        </row>
        <row r="737">
          <cell r="B737" t="str">
            <v>MOLINAS DE FERRER, MARIA LUISA</v>
          </cell>
        </row>
        <row r="738">
          <cell r="B738" t="str">
            <v>MOLINS JARDI, JUAN</v>
          </cell>
        </row>
        <row r="739">
          <cell r="B739" t="str">
            <v>MOLLA SUMALLA, GLÒRIA</v>
          </cell>
        </row>
        <row r="740">
          <cell r="B740" t="str">
            <v>MONFORT BOLIVAR, JOSEP M.</v>
          </cell>
        </row>
        <row r="741">
          <cell r="B741" t="str">
            <v>MONFORTE GOMEZ, LIDIA</v>
          </cell>
        </row>
        <row r="742">
          <cell r="B742" t="str">
            <v>MONGAY SOLER, MONTSERRAT</v>
          </cell>
        </row>
        <row r="743">
          <cell r="B743" t="str">
            <v>MONREAL BOSCH, PILAR</v>
          </cell>
        </row>
        <row r="744">
          <cell r="B744" t="str">
            <v>MONTANER RIGALL, MIQUEL</v>
          </cell>
        </row>
        <row r="745">
          <cell r="B745" t="str">
            <v>MONTERO NADAL, MONICA</v>
          </cell>
        </row>
        <row r="746">
          <cell r="B746" t="str">
            <v>MONTESINOS SEGUI, EMILIO</v>
          </cell>
        </row>
        <row r="747">
          <cell r="B747" t="str">
            <v>MONTSERRAT BUENO, GENOVEVA</v>
          </cell>
        </row>
        <row r="748">
          <cell r="B748" t="str">
            <v>MORADELL RABERT, SILVIA</v>
          </cell>
        </row>
        <row r="749">
          <cell r="B749" t="str">
            <v>MORAGREGA GARCIA, CONCEPCIO</v>
          </cell>
        </row>
        <row r="750">
          <cell r="B750" t="str">
            <v>MORENO AMICH, RAMON</v>
          </cell>
        </row>
        <row r="751">
          <cell r="B751" t="str">
            <v>MORENO GONZALEZ, MARIA DEL CARMEN</v>
          </cell>
        </row>
        <row r="752">
          <cell r="B752" t="str">
            <v>MORERA BASULDO, PILAR</v>
          </cell>
        </row>
        <row r="753">
          <cell r="B753" t="str">
            <v>MORET SOLA, SONIA</v>
          </cell>
        </row>
        <row r="754">
          <cell r="B754" t="str">
            <v>MOYA GOMEZ, MANUEL</v>
          </cell>
        </row>
        <row r="755">
          <cell r="B755" t="str">
            <v>MUNDET I CERDAN, LLUIS</v>
          </cell>
        </row>
        <row r="756">
          <cell r="B756" t="str">
            <v>MUNTE SALES, RAMON</v>
          </cell>
        </row>
        <row r="757">
          <cell r="B757" t="str">
            <v>MUÑOZ BAUTISTA, ANA MARIA</v>
          </cell>
        </row>
        <row r="758">
          <cell r="B758" t="str">
            <v>MUÑOZ CORBALAN, JUAN MIQUEL</v>
          </cell>
        </row>
        <row r="759">
          <cell r="B759" t="str">
            <v>MUÑOZ FRIGOLA, MARTA</v>
          </cell>
        </row>
        <row r="760">
          <cell r="B760" t="str">
            <v>MUÑOZ MORENO, ISRAEL</v>
          </cell>
        </row>
        <row r="761">
          <cell r="B761" t="str">
            <v>MUÑOZ MORENO, JOSE LUIS</v>
          </cell>
        </row>
        <row r="762">
          <cell r="B762" t="str">
            <v>MUÑOZ PUJOL, XAVIER</v>
          </cell>
        </row>
        <row r="763">
          <cell r="B763" t="str">
            <v>MUÑOZ SOLER, MARIA DOLORES</v>
          </cell>
        </row>
        <row r="764">
          <cell r="B764" t="str">
            <v>MUTJE PUJOL, PERE</v>
          </cell>
        </row>
        <row r="765">
          <cell r="B765" t="str">
            <v>NADAL FARRERAS, JOAQUIM</v>
          </cell>
        </row>
        <row r="766">
          <cell r="B766" t="str">
            <v>NADAL FARRERAS, JOSEP MARIA</v>
          </cell>
        </row>
        <row r="767">
          <cell r="B767" t="str">
            <v>NARBONA JIMENEZ, ANTONIO</v>
          </cell>
        </row>
        <row r="768">
          <cell r="B768" t="str">
            <v>NARVAEZ MORA, MARIA ISABEL</v>
          </cell>
        </row>
        <row r="769">
          <cell r="B769" t="str">
            <v>NAVARRO FERRER, MARIA ENCARNACION</v>
          </cell>
        </row>
        <row r="770">
          <cell r="B770" t="str">
            <v>NAVARRO GURI, MERCEDES</v>
          </cell>
        </row>
        <row r="771">
          <cell r="B771" t="str">
            <v>NAVINES BADAL, FERRAN</v>
          </cell>
        </row>
        <row r="772">
          <cell r="B772" t="str">
            <v>NEUMANN, LASZLO</v>
          </cell>
        </row>
        <row r="773">
          <cell r="B773" t="str">
            <v>NICOLAU BOTA, XAVIER</v>
          </cell>
        </row>
        <row r="774">
          <cell r="B774" t="str">
            <v>NOGUE FONT, PERE</v>
          </cell>
        </row>
        <row r="775">
          <cell r="B775" t="str">
            <v>NOGUE I FONT, JOAN</v>
          </cell>
        </row>
        <row r="776">
          <cell r="B776" t="str">
            <v>NOGUES DALMASES, MARIA ANTONIA</v>
          </cell>
        </row>
        <row r="777">
          <cell r="B777" t="str">
            <v>NOLLA BRUFAU, JOSEP MARIA</v>
          </cell>
        </row>
        <row r="778">
          <cell r="B778" t="str">
            <v>OBRADORS BARBA, MATILDE</v>
          </cell>
        </row>
        <row r="779">
          <cell r="B779" t="str">
            <v>OLESTI VILA, JOSEP</v>
          </cell>
        </row>
        <row r="780">
          <cell r="B780" t="str">
            <v>OLIVA LLINAS, SALVADOR</v>
          </cell>
        </row>
        <row r="781">
          <cell r="B781" t="str">
            <v>OLIVAN PLAZAOLA, MARIA PIA</v>
          </cell>
        </row>
        <row r="782">
          <cell r="B782" t="str">
            <v>OLIVERAS I HUIX, JORDI</v>
          </cell>
        </row>
        <row r="783">
          <cell r="B783" t="str">
            <v>OLIVERAS MACH, PILAR</v>
          </cell>
        </row>
        <row r="784">
          <cell r="B784" t="str">
            <v>OLIVERAS TERRADAS, NARCIS</v>
          </cell>
        </row>
        <row r="785">
          <cell r="B785" t="str">
            <v>OLIVET PUJOL, JOSEP</v>
          </cell>
        </row>
        <row r="786">
          <cell r="B786" t="str">
            <v>OLLE BELMONTE, FRANCESC XAVIER</v>
          </cell>
        </row>
        <row r="787">
          <cell r="B787" t="str">
            <v>OLLER JUNQUE, ROSA MARIA</v>
          </cell>
        </row>
        <row r="788">
          <cell r="B788" t="str">
            <v>OLLER NOGUES, JORGE</v>
          </cell>
        </row>
        <row r="789">
          <cell r="B789" t="str">
            <v>OLLER RIBAS, SILVIA</v>
          </cell>
        </row>
        <row r="790">
          <cell r="B790" t="str">
            <v>OLMO FONT, RAQUEL</v>
          </cell>
        </row>
        <row r="791">
          <cell r="B791" t="str">
            <v>ORGHIDAN, RADU</v>
          </cell>
        </row>
        <row r="792">
          <cell r="B792" t="str">
            <v>ORMAZABAL SANCHEZ, GUILLERMO</v>
          </cell>
        </row>
        <row r="793">
          <cell r="B793" t="str">
            <v>OROMI VALL-LLOVERA, SUSANA</v>
          </cell>
        </row>
        <row r="794">
          <cell r="B794" t="str">
            <v>ORTEGA BATLLE, JORDI</v>
          </cell>
        </row>
        <row r="795">
          <cell r="B795" t="str">
            <v>ORTI GOST, PERE</v>
          </cell>
        </row>
        <row r="796">
          <cell r="B796" t="str">
            <v>ORTIZ COLLADO, MARIA ASUNCION</v>
          </cell>
        </row>
        <row r="797">
          <cell r="B797" t="str">
            <v>OTEO SOLER, FRANCISCO</v>
          </cell>
        </row>
        <row r="798">
          <cell r="B798" t="str">
            <v>OTERO SENRA, SILVIA MARGARITA</v>
          </cell>
        </row>
        <row r="799">
          <cell r="B799" t="str">
            <v>PACHECO VALLS, LUIS</v>
          </cell>
        </row>
        <row r="800">
          <cell r="B800" t="str">
            <v>PAGES GALLACH, SERGI</v>
          </cell>
        </row>
        <row r="801">
          <cell r="B801" t="str">
            <v>PAGES MARCO, JORDI</v>
          </cell>
        </row>
        <row r="802">
          <cell r="B802" t="str">
            <v>PAGES MARTINEZ, JOAN</v>
          </cell>
        </row>
        <row r="803">
          <cell r="B803" t="str">
            <v>PALACIO CEBRIA, CARLOS ALFONSO</v>
          </cell>
        </row>
        <row r="804">
          <cell r="B804" t="str">
            <v>PALACIOS GIL, JUAN</v>
          </cell>
        </row>
        <row r="805">
          <cell r="B805" t="str">
            <v>PALAU ROSENDO, BEATRIZ</v>
          </cell>
        </row>
        <row r="806">
          <cell r="B806" t="str">
            <v>PALAU SAUMELL, RAMON</v>
          </cell>
        </row>
        <row r="807">
          <cell r="B807" t="str">
            <v>PALAU SICART, JOAN RAMON</v>
          </cell>
        </row>
        <row r="808">
          <cell r="B808" t="str">
            <v>PALAUDARIAS I MARTI, JOSEP MIQUEL</v>
          </cell>
        </row>
        <row r="809">
          <cell r="B809" t="str">
            <v>PALLI BUXO, LUIS</v>
          </cell>
        </row>
        <row r="810">
          <cell r="B810" t="str">
            <v>PALLISERA DIAZ, MARIA</v>
          </cell>
        </row>
        <row r="811">
          <cell r="B811" t="str">
            <v>PALMA MUÑOZ, MONTSERRAT</v>
          </cell>
        </row>
        <row r="812">
          <cell r="B812" t="str">
            <v>PALMADA FELEZ, BLANCA</v>
          </cell>
        </row>
        <row r="813">
          <cell r="B813" t="str">
            <v>PALMADA PRIVAT, JOSEP MARIA</v>
          </cell>
        </row>
        <row r="814">
          <cell r="B814" t="str">
            <v>PANIAGUA REDONDO, RAMON</v>
          </cell>
        </row>
        <row r="815">
          <cell r="B815" t="str">
            <v>PANOSA GUBAU, ANNA</v>
          </cell>
        </row>
        <row r="816">
          <cell r="B816" t="str">
            <v>PARACOLLS MASFERRER, JOSEP</v>
          </cell>
        </row>
        <row r="817">
          <cell r="B817" t="str">
            <v>PARAROLS GRABULOSA, JOSEP</v>
          </cell>
        </row>
        <row r="818">
          <cell r="B818" t="str">
            <v>PARDINI, GIOVANNI</v>
          </cell>
        </row>
        <row r="819">
          <cell r="B819" t="str">
            <v>PARES OLIVA, M. DOLORS</v>
          </cell>
        </row>
        <row r="820">
          <cell r="B820" t="str">
            <v>PARETA MARJANEDAS, MARIA MERCE</v>
          </cell>
        </row>
        <row r="821">
          <cell r="B821" t="str">
            <v>PARRA NUÑO, SEBASTIAN</v>
          </cell>
        </row>
        <row r="822">
          <cell r="B822" t="str">
            <v>PASCUAL FABRELLAS, GEMMA</v>
          </cell>
        </row>
        <row r="823">
          <cell r="B823" t="str">
            <v>PASCUAL MOLINAS, NURIA</v>
          </cell>
        </row>
        <row r="824">
          <cell r="B824" t="str">
            <v>PASCUAL MOSTAZA, CARLES</v>
          </cell>
        </row>
        <row r="825">
          <cell r="B825" t="str">
            <v>PASCUAL ROSA, SERGIO</v>
          </cell>
        </row>
        <row r="826">
          <cell r="B826" t="str">
            <v>PASTOR DE LABRAÑA, CARLOS</v>
          </cell>
        </row>
        <row r="827">
          <cell r="B827" t="str">
            <v>PATIÑO BARTOMEU, CARLES</v>
          </cell>
        </row>
        <row r="828">
          <cell r="B828" t="str">
            <v>PATIÑO MASO, JOSEFINA</v>
          </cell>
        </row>
        <row r="829">
          <cell r="B829" t="str">
            <v>PATO TORIBIO, MONTSERRAT</v>
          </cell>
        </row>
        <row r="830">
          <cell r="B830" t="str">
            <v>PATOW, GUSTAVO ARIEL</v>
          </cell>
        </row>
        <row r="831">
          <cell r="B831" t="str">
            <v>PAUNERO AMIGO, FRANCESC XAVIER C.</v>
          </cell>
        </row>
        <row r="832">
          <cell r="B832" t="str">
            <v>PAVON GAMERO, DAVID</v>
          </cell>
        </row>
        <row r="833">
          <cell r="B833" t="str">
            <v>PAWLOWSKY GLAHN, VERA</v>
          </cell>
        </row>
        <row r="834">
          <cell r="B834" t="str">
            <v>PELACH BUSOM, IGNASI</v>
          </cell>
        </row>
        <row r="835">
          <cell r="B835" t="str">
            <v>PELACH BUSOM, JOAQUIM</v>
          </cell>
        </row>
        <row r="836">
          <cell r="B836" t="str">
            <v>PELACH SERRA, M. ANGELS</v>
          </cell>
        </row>
        <row r="837">
          <cell r="B837" t="str">
            <v>PELEGRI SABATER, MARC</v>
          </cell>
        </row>
        <row r="838">
          <cell r="B838" t="str">
            <v>PELLICER JOHERA, NIEVES</v>
          </cell>
        </row>
        <row r="839">
          <cell r="B839" t="str">
            <v>PELLICER VILALTA, MONTSERRAT</v>
          </cell>
        </row>
        <row r="840">
          <cell r="B840" t="str">
            <v>PEÑALBA PLANELLA, ANNA</v>
          </cell>
        </row>
        <row r="841">
          <cell r="B841" t="str">
            <v>PERACAULA MIRO, ROSA</v>
          </cell>
        </row>
        <row r="842">
          <cell r="B842" t="str">
            <v>PERERA IZQUIERDO, SANTIAGO</v>
          </cell>
        </row>
        <row r="843">
          <cell r="B843" t="str">
            <v>PEREZ BASART, JOSE MARIA</v>
          </cell>
        </row>
        <row r="844">
          <cell r="B844" t="str">
            <v>PEREZ CABANI, MARIA LUISA</v>
          </cell>
        </row>
        <row r="845">
          <cell r="B845" t="str">
            <v>PEREZ COLLADOS, JOSE MARIA</v>
          </cell>
        </row>
        <row r="846">
          <cell r="B846" t="str">
            <v>PEREZ GUERRA, ISABEL</v>
          </cell>
        </row>
        <row r="847">
          <cell r="B847" t="str">
            <v>PEREZ HARO, MARIA ISABEL</v>
          </cell>
        </row>
        <row r="848">
          <cell r="B848" t="str">
            <v>PEREZ HERRERO, LUIS MARIA</v>
          </cell>
        </row>
        <row r="849">
          <cell r="B849" t="str">
            <v>PEREZ LOSADA, JOAQUIM</v>
          </cell>
        </row>
        <row r="850">
          <cell r="B850" t="str">
            <v>PEREZ MORATONES, ANNA MARIA</v>
          </cell>
        </row>
        <row r="851">
          <cell r="B851" t="str">
            <v>PEREZ ROMO, VANESA</v>
          </cell>
        </row>
        <row r="852">
          <cell r="B852" t="str">
            <v>PEREZ SANZ, SERGIO</v>
          </cell>
        </row>
        <row r="853">
          <cell r="B853" t="str">
            <v>PEREZ VIDAL, ALEJANDRO</v>
          </cell>
        </row>
        <row r="854">
          <cell r="B854" t="str">
            <v>PERXACHS JUANDO, MARIA CLARA</v>
          </cell>
        </row>
        <row r="855">
          <cell r="B855" t="str">
            <v>PEYROLON ADAMS, PABLO MANUEL</v>
          </cell>
        </row>
        <row r="856">
          <cell r="B856" t="str">
            <v>PIANY BOSCH, MARTA</v>
          </cell>
        </row>
        <row r="857">
          <cell r="B857" t="str">
            <v>PICAMAL MORATO, ROSA MARIA</v>
          </cell>
        </row>
        <row r="858">
          <cell r="B858" t="str">
            <v>PICART NOGUE, ASUNCION</v>
          </cell>
        </row>
        <row r="859">
          <cell r="B859" t="str">
            <v>PINART NADAL, ELISABETH</v>
          </cell>
        </row>
        <row r="860">
          <cell r="B860" t="str">
            <v>PINEDA OLIVA, DAVID</v>
          </cell>
        </row>
        <row r="861">
          <cell r="B861" t="str">
            <v>PINO ESCRIBANO, JOSE MIGUEL</v>
          </cell>
        </row>
        <row r="862">
          <cell r="B862" t="str">
            <v>PINSACH I COROMINA, XAVIER</v>
          </cell>
        </row>
        <row r="863">
          <cell r="B863" t="str">
            <v>PINTO ESTER, MIQUEL</v>
          </cell>
        </row>
        <row r="864">
          <cell r="B864" t="str">
            <v>PINTO FUSALBA, JOSEP</v>
          </cell>
        </row>
        <row r="865">
          <cell r="B865" t="str">
            <v>PINTOR DURAN, CARLOS</v>
          </cell>
        </row>
        <row r="866">
          <cell r="B866" t="str">
            <v>PLA BOIX, ANNA MARIA</v>
          </cell>
        </row>
        <row r="867">
          <cell r="B867" t="str">
            <v>PLA DE SOLA MORALES, MARIA</v>
          </cell>
        </row>
        <row r="868">
          <cell r="B868" t="str">
            <v>PLA I BARBERO, FRANCESC XAVIER</v>
          </cell>
        </row>
        <row r="869">
          <cell r="B869" t="str">
            <v>PLA QUINTANA, ANNA</v>
          </cell>
        </row>
        <row r="870">
          <cell r="B870" t="str">
            <v>PLA ZANUY, CARLES</v>
          </cell>
        </row>
        <row r="871">
          <cell r="B871" t="str">
            <v>PLAÇA A CONCRETAR ÀREA ENG.MEC. (A2.3 sem)</v>
          </cell>
        </row>
        <row r="872">
          <cell r="B872" t="str">
            <v>PLAÇA A CONCRETAR ÀREA ESA</v>
          </cell>
        </row>
        <row r="873">
          <cell r="B873" t="str">
            <v>PLAÇA A CONCRETAR ÀREA FILCAT</v>
          </cell>
        </row>
        <row r="874">
          <cell r="B874" t="str">
            <v>PLAÇA A CONCRETAR ÀREA INFERM</v>
          </cell>
        </row>
        <row r="875">
          <cell r="B875" t="str">
            <v>PLAÇA A CONCRETAR ÀREA MIDE </v>
          </cell>
        </row>
        <row r="876">
          <cell r="B876" t="str">
            <v>PLAÇA A CONCRETAR ÀREA QUIMINORG (TU sem)</v>
          </cell>
        </row>
        <row r="877">
          <cell r="B877" t="str">
            <v>PLAÇA A CONCRETAR ÀREA QUIMINORG (TU sem)</v>
          </cell>
        </row>
        <row r="878">
          <cell r="B878" t="str">
            <v>PLAÇA A CONCRETAR ÀREA QUIMORG (TU sem)</v>
          </cell>
        </row>
        <row r="879">
          <cell r="B879" t="str">
            <v>PLANAS CASAMITJANA, LLUIS</v>
          </cell>
        </row>
        <row r="880">
          <cell r="B880" t="str">
            <v>PLANAS GRABULEDA, MARTA</v>
          </cell>
        </row>
        <row r="881">
          <cell r="B881" t="str">
            <v>PLANAS I LLADO, ANNA</v>
          </cell>
        </row>
        <row r="882">
          <cell r="B882" t="str">
            <v>PLANAS OLIVERAS, EVA</v>
          </cell>
        </row>
        <row r="883">
          <cell r="B883" t="str">
            <v>PLANAS SALA, JOAN</v>
          </cell>
        </row>
        <row r="884">
          <cell r="B884" t="str">
            <v>PLANES PEDRA, MONTSERRAT</v>
          </cell>
        </row>
        <row r="885">
          <cell r="B885" t="str">
            <v>PLANIOL BOSCH, PERE</v>
          </cell>
        </row>
        <row r="886">
          <cell r="B886" t="str">
            <v>PLUMED RAMOS, MARIA JOSEFA</v>
          </cell>
        </row>
        <row r="887">
          <cell r="B887" t="str">
            <v>POATER TEIXIDOR, ALBERT</v>
          </cell>
        </row>
        <row r="888">
          <cell r="B888" t="str">
            <v>POATER TEIXIDOR, JORDI</v>
          </cell>
        </row>
        <row r="889">
          <cell r="B889" t="str">
            <v>POCH CLARA, JOSEP</v>
          </cell>
        </row>
        <row r="890">
          <cell r="B890" t="str">
            <v>POCH ESPALLARGAS, MANUEL</v>
          </cell>
        </row>
        <row r="891">
          <cell r="B891" t="str">
            <v>POCH GARCIA, JORDI</v>
          </cell>
        </row>
        <row r="892">
          <cell r="B892" t="str">
            <v>POCH MASSEGU, RICARD</v>
          </cell>
        </row>
        <row r="893">
          <cell r="B893" t="str">
            <v>POCH ROS, MARTA</v>
          </cell>
        </row>
        <row r="894">
          <cell r="B894" t="str">
            <v>POLO ALBERTI, LLUIS</v>
          </cell>
        </row>
        <row r="895">
          <cell r="B895" t="str">
            <v>POLO ORTIZ, ALFONS</v>
          </cell>
        </row>
        <row r="896">
          <cell r="B896" t="str">
            <v>PONS FARRAN, FRANCISCO JAVIER</v>
          </cell>
        </row>
        <row r="897">
          <cell r="B897" t="str">
            <v>PONS FERRAN, PERE</v>
          </cell>
        </row>
        <row r="898">
          <cell r="B898" t="str">
            <v>PONS VILAHUR, JOSEP MARIA</v>
          </cell>
        </row>
        <row r="899">
          <cell r="B899" t="str">
            <v>PORTELL FERRER, CARMEN</v>
          </cell>
        </row>
        <row r="900">
          <cell r="B900" t="str">
            <v>PORTELLA COMAS, JAUME</v>
          </cell>
        </row>
        <row r="901">
          <cell r="B901" t="str">
            <v>PORTELLA NOGUE, MARTA</v>
          </cell>
        </row>
        <row r="902">
          <cell r="B902" t="str">
            <v>POU ROVIRA, JOAQUIM</v>
          </cell>
        </row>
        <row r="903">
          <cell r="B903" t="str">
            <v>POU TORRENT, ROBERTO</v>
          </cell>
        </row>
        <row r="904">
          <cell r="B904" t="str">
            <v>POUS SABADI, CARLES</v>
          </cell>
        </row>
        <row r="905">
          <cell r="B905" t="str">
            <v>POZO ALVAREZ, JUAN MANUEL DEL</v>
          </cell>
        </row>
        <row r="906">
          <cell r="B906" t="str">
            <v>POZO FINA, JOSE MARIA DEL</v>
          </cell>
        </row>
        <row r="907">
          <cell r="B907" t="str">
            <v>PRADAS CASAS, RICARD</v>
          </cell>
        </row>
        <row r="908">
          <cell r="B908" t="str">
            <v>PRADES CELMA, JOSE LUIS</v>
          </cell>
        </row>
        <row r="909">
          <cell r="B909" t="str">
            <v>PRAT SALA, ROSA</v>
          </cell>
        </row>
        <row r="910">
          <cell r="B910" t="str">
            <v>PRATS PLANAGUMA, LLUIS</v>
          </cell>
        </row>
        <row r="911">
          <cell r="B911" t="str">
            <v>PRATS VIDAL, DAVID</v>
          </cell>
        </row>
        <row r="912">
          <cell r="B912" t="str">
            <v>PRESTA MASO, SUSANNA</v>
          </cell>
        </row>
        <row r="913">
          <cell r="B913" t="str">
            <v>PROFESSOR SENSE ESPECIFICAR</v>
          </cell>
        </row>
        <row r="914">
          <cell r="B914" t="str">
            <v>PROFESSOR VISITANT SENSE ESPECIFICAR</v>
          </cell>
        </row>
        <row r="915">
          <cell r="B915" t="str">
            <v>PROFESSORS CONVIDATS, </v>
          </cell>
        </row>
        <row r="916">
          <cell r="B916" t="str">
            <v>PRUNEDA SAIS, ANNA</v>
          </cell>
        </row>
        <row r="917">
          <cell r="B917" t="str">
            <v>PUEYO SANDEZ, FRANCESC XAVIER</v>
          </cell>
        </row>
        <row r="918">
          <cell r="B918" t="str">
            <v>PUIG DE TRAVER, NARCIS DE</v>
          </cell>
        </row>
        <row r="919">
          <cell r="B919" t="str">
            <v>PUIG DIVI, ALBERT</v>
          </cell>
        </row>
        <row r="920">
          <cell r="B920" t="str">
            <v>PUIG I BARGUES, JAUME</v>
          </cell>
        </row>
        <row r="921">
          <cell r="B921" t="str">
            <v>PUIG I OLIVERAS, FRANCESC XAVIER</v>
          </cell>
        </row>
        <row r="922">
          <cell r="B922" t="str">
            <v>PUIG MIQUEL, MARIA TERESA</v>
          </cell>
        </row>
        <row r="923">
          <cell r="B923" t="str">
            <v>PUIG MIQUEL, MARIA TERESA</v>
          </cell>
        </row>
        <row r="924">
          <cell r="B924" t="str">
            <v>PUIG ROIG, M. DEL CARMEN</v>
          </cell>
        </row>
        <row r="925">
          <cell r="B925" t="str">
            <v>PUIG SERRAMITJA, JOSE</v>
          </cell>
        </row>
        <row r="926">
          <cell r="B926" t="str">
            <v>PUIG VAYREDA, EDUARD</v>
          </cell>
        </row>
        <row r="927">
          <cell r="B927" t="str">
            <v>PUIGGALI ALLEPUZ, JUAN</v>
          </cell>
        </row>
        <row r="928">
          <cell r="B928" t="str">
            <v>PUIGGROS ROMAN, MARIA ELENA</v>
          </cell>
        </row>
        <row r="929">
          <cell r="B929" t="str">
            <v>PUIGMAL PAIROT, JUAN</v>
          </cell>
        </row>
        <row r="930">
          <cell r="B930" t="str">
            <v>PUIG-PEY SAURI, ANTONI DE PADUA</v>
          </cell>
        </row>
        <row r="931">
          <cell r="B931" t="str">
            <v>PUIGVERT COLOMER, XAVIER</v>
          </cell>
        </row>
        <row r="932">
          <cell r="B932" t="str">
            <v>PUIGVERT SOLA, JOAQUIM MARIA</v>
          </cell>
        </row>
        <row r="933">
          <cell r="B933" t="str">
            <v>PUJADAS CAPDEVILA, EVA</v>
          </cell>
        </row>
        <row r="934">
          <cell r="B934" t="str">
            <v>PUJADAS TORTOSA, VIRGINIA</v>
          </cell>
        </row>
        <row r="935">
          <cell r="B935" t="str">
            <v>PUJOL ABAJO, MARTA</v>
          </cell>
        </row>
        <row r="936">
          <cell r="B936" t="str">
            <v>PUJOL AMICH, LLUIS</v>
          </cell>
        </row>
        <row r="937">
          <cell r="B937" t="str">
            <v>PUJOL FABRELLAS, DAVID</v>
          </cell>
        </row>
        <row r="938">
          <cell r="B938" t="str">
            <v>PUJOL PAYET, ISABEL</v>
          </cell>
        </row>
        <row r="939">
          <cell r="B939" t="str">
            <v>PUJOL PLANELLA, JOAN</v>
          </cell>
        </row>
        <row r="940">
          <cell r="B940" t="str">
            <v>PUJOL PUIGDEMONT, JORDI</v>
          </cell>
        </row>
        <row r="941">
          <cell r="B941" t="str">
            <v>PUJOL SAGARO, ANTONI</v>
          </cell>
        </row>
        <row r="942">
          <cell r="B942" t="str">
            <v>PULIDO SUREDA, TEODOR</v>
          </cell>
        </row>
        <row r="943">
          <cell r="B943" t="str">
            <v>QUINTANA FERRER, ESTEBAN</v>
          </cell>
        </row>
        <row r="944">
          <cell r="B944" t="str">
            <v>QUINTANA FRIGOLA, JOSEP</v>
          </cell>
        </row>
        <row r="945">
          <cell r="B945" t="str">
            <v>QUINTANA MORRAJA, ANGEL</v>
          </cell>
        </row>
        <row r="946">
          <cell r="B946" t="str">
            <v>QUINTANA POU, FRANCISCO JAVIER DE</v>
          </cell>
        </row>
        <row r="947">
          <cell r="B947" t="str">
            <v>QUINTANAS FEIXAS, ANNA</v>
          </cell>
        </row>
        <row r="948">
          <cell r="B948" t="str">
            <v>QUINTERO MONROY, CHRISTIAN GIOVANNY</v>
          </cell>
        </row>
        <row r="949">
          <cell r="B949" t="str">
            <v>RABASEDA TARRES, JOAQUIM</v>
          </cell>
        </row>
        <row r="950">
          <cell r="B950" t="str">
            <v>RABASSEDAS PASCUAL, ELENA</v>
          </cell>
        </row>
        <row r="951">
          <cell r="B951" t="str">
            <v>RABIONET SERRAT, JOAQUIM</v>
          </cell>
        </row>
        <row r="952">
          <cell r="B952" t="str">
            <v>RAFANELL VALL-LLOSERA, AUGUST</v>
          </cell>
        </row>
        <row r="953">
          <cell r="B953" t="str">
            <v>RAFART SERRA, M. ASSUMPCIO</v>
          </cell>
        </row>
        <row r="954">
          <cell r="B954" t="str">
            <v>RAFEL CUFI, ESTER</v>
          </cell>
        </row>
        <row r="955">
          <cell r="B955" t="str">
            <v>RAFEL CUFI, JOAN</v>
          </cell>
        </row>
        <row r="956">
          <cell r="B956" t="str">
            <v>RAMIREZ DE CARTAGENA BISBE, FRANCISCO</v>
          </cell>
        </row>
        <row r="957">
          <cell r="B957" t="str">
            <v>RAMON GUASCH, JOSEP ANTONI</v>
          </cell>
        </row>
        <row r="958">
          <cell r="B958" t="str">
            <v>RAMOS LOPEZ, MARIA PILAR</v>
          </cell>
        </row>
        <row r="959">
          <cell r="B959" t="str">
            <v>RAMOS LOPEZ, SANTIAGO</v>
          </cell>
        </row>
        <row r="960">
          <cell r="B960" t="str">
            <v>RAMOS NOGALES, RAFAEL</v>
          </cell>
        </row>
        <row r="961">
          <cell r="B961" t="str">
            <v>RAMOS PULIDO, MARIA DEL CARMEN</v>
          </cell>
        </row>
        <row r="962">
          <cell r="B962" t="str">
            <v>RATH, CHANDANA</v>
          </cell>
        </row>
        <row r="963">
          <cell r="B963" t="str">
            <v>RAURICH PUIGDEVALL, FRANCESC XAVIER</v>
          </cell>
        </row>
        <row r="964">
          <cell r="B964" t="str">
            <v>REBLED SARRA, FRANCISCO PAULA</v>
          </cell>
        </row>
        <row r="965">
          <cell r="B965" t="str">
            <v>RECASENS VERT, MARIA</v>
          </cell>
        </row>
        <row r="966">
          <cell r="B966" t="str">
            <v>REDONDO BAUTISTA, LARA MARIA</v>
          </cell>
        </row>
        <row r="967">
          <cell r="B967" t="str">
            <v>REGINCOS ISERN, JORDI</v>
          </cell>
        </row>
        <row r="968">
          <cell r="B968" t="str">
            <v>REGORDOSA PONS, M. DEL ROSER</v>
          </cell>
        </row>
        <row r="969">
          <cell r="B969" t="str">
            <v>REHECHO MURIAS, SANTIAGO MANUEL</v>
          </cell>
        </row>
        <row r="970">
          <cell r="B970" t="str">
            <v>REIG GARCIA, M. CARME</v>
          </cell>
        </row>
        <row r="971">
          <cell r="B971" t="str">
            <v>REIXACH BOSCH, JOSEP</v>
          </cell>
        </row>
        <row r="972">
          <cell r="B972" t="str">
            <v>REIXACH COROMINAS, RAFAEL</v>
          </cell>
        </row>
        <row r="973">
          <cell r="B973" t="str">
            <v>RENART VICENS, GEMMA</v>
          </cell>
        </row>
        <row r="974">
          <cell r="B974" t="str">
            <v>RENEDO PUIG, XAVIER</v>
          </cell>
        </row>
        <row r="975">
          <cell r="B975" t="str">
            <v>REY CANTELI, ELENA DEL</v>
          </cell>
        </row>
        <row r="976">
          <cell r="B976" t="str">
            <v>REYES ROSES, JOAQUIN</v>
          </cell>
        </row>
        <row r="977">
          <cell r="B977" t="str">
            <v>RIBAS DONATO, JOAN ERNEST</v>
          </cell>
        </row>
        <row r="978">
          <cell r="B978" t="str">
            <v>RIBAS NOGUER, FERRAN RAFAEL</v>
          </cell>
        </row>
        <row r="979">
          <cell r="B979" t="str">
            <v>RIBAS PALOM, ANNA MARIA</v>
          </cell>
        </row>
        <row r="980">
          <cell r="B980" t="str">
            <v>RIBAS SIRVENT, ALEXANDRE</v>
          </cell>
        </row>
        <row r="981">
          <cell r="B981" t="str">
            <v>RIBAS TUR, JOAN</v>
          </cell>
        </row>
        <row r="982">
          <cell r="B982" t="str">
            <v>RIBERA MASGRAU, LLUIS</v>
          </cell>
        </row>
        <row r="983">
          <cell r="B983" t="str">
            <v>RIBERA ROGET, ALBERT</v>
          </cell>
        </row>
        <row r="984">
          <cell r="B984" t="str">
            <v>RIBO PANOSA, MARC</v>
          </cell>
        </row>
        <row r="985">
          <cell r="B985" t="str">
            <v>RIBO RIGORDA, ANTONI</v>
          </cell>
        </row>
        <row r="986">
          <cell r="B986" t="str">
            <v>RIBOT IGUALADA, JORDI</v>
          </cell>
        </row>
        <row r="987">
          <cell r="B987" t="str">
            <v>RIBOT MUNDET, M. DOLORS DE</v>
          </cell>
        </row>
        <row r="988">
          <cell r="B988" t="str">
            <v>RICART ENGEL, WIFREDO</v>
          </cell>
        </row>
        <row r="989">
          <cell r="B989" t="str">
            <v>RICHARDSON, MATTHEW HAMILTON</v>
          </cell>
        </row>
        <row r="990">
          <cell r="B990" t="str">
            <v>RIDAO RODRIGUEZ, PEDRO</v>
          </cell>
        </row>
        <row r="991">
          <cell r="B991" t="str">
            <v>RIERA CASELLAS, LAURA</v>
          </cell>
        </row>
        <row r="992">
          <cell r="B992" t="str">
            <v>RIERA I AGUSTINA, MARIA ROSA</v>
          </cell>
        </row>
        <row r="993">
          <cell r="B993" t="str">
            <v>RIERA RAAYMAKERS, CLAUDIA</v>
          </cell>
        </row>
        <row r="994">
          <cell r="B994" t="str">
            <v>RIGALL I TORRENT, RICARD</v>
          </cell>
        </row>
        <row r="995">
          <cell r="B995" t="str">
            <v>RIGAU VILALTA, JAUME</v>
          </cell>
        </row>
        <row r="996">
          <cell r="B996" t="str">
            <v>RIGOLA LAPEÑA, MIQUEL</v>
          </cell>
        </row>
        <row r="997">
          <cell r="B997" t="str">
            <v>RIOS LOSADA, CAROLINA</v>
          </cell>
        </row>
        <row r="998">
          <cell r="B998" t="str">
            <v>RIPOLL MASFERRER, JOAN</v>
          </cell>
        </row>
        <row r="999">
          <cell r="B999" t="str">
            <v>RIPOLL MASFERRER, LLUIS</v>
          </cell>
        </row>
        <row r="1000">
          <cell r="B1000" t="str">
            <v>RIPOLL MASFERRER, RAMON</v>
          </cell>
        </row>
        <row r="1001">
          <cell r="B1001" t="str">
            <v>RIPOLL MISSE, JORDI</v>
          </cell>
        </row>
        <row r="1002">
          <cell r="B1002" t="str">
            <v>RITORT I FERRUS, JOSEP</v>
          </cell>
        </row>
        <row r="1003">
          <cell r="B1003" t="str">
            <v>RIUS BONJOCH, MARIA</v>
          </cell>
        </row>
        <row r="1004">
          <cell r="B1004" t="str">
            <v>RIVERA LOPEZ, RAQUEL</v>
          </cell>
        </row>
        <row r="1005">
          <cell r="B1005" t="str">
            <v>ROBLEDA CABEZAS, JUAN PEDRO</v>
          </cell>
        </row>
        <row r="1006">
          <cell r="B1006" t="str">
            <v>ROCA TORRENT, ANA</v>
          </cell>
        </row>
        <row r="1007">
          <cell r="B1007" t="str">
            <v>ROCA URGELL, FRANCESC</v>
          </cell>
        </row>
        <row r="1008">
          <cell r="B1008" t="str">
            <v>RODERA RANZ, SUSANA</v>
          </cell>
        </row>
        <row r="1009">
          <cell r="B1009" t="str">
            <v>RODRIGUEZ CASELLAS, JESUS</v>
          </cell>
        </row>
        <row r="1010">
          <cell r="B1010" t="str">
            <v>RODRIGUEZ FERRER, FRANCESC</v>
          </cell>
        </row>
        <row r="1011">
          <cell r="B1011" t="str">
            <v>RODRIGUEZ FONT, MARIOLA</v>
          </cell>
        </row>
        <row r="1012">
          <cell r="B1012" t="str">
            <v>RODRIGUEZ L, JOSE MARIA</v>
          </cell>
        </row>
        <row r="1013">
          <cell r="B1013" t="str">
            <v>RODRIGUEZ LAZARO, ALFONSO DAVID</v>
          </cell>
        </row>
        <row r="1014">
          <cell r="B1014" t="str">
            <v>RODRIGUEZ MAYNOU, MONTSERRAT</v>
          </cell>
        </row>
        <row r="1015">
          <cell r="B1015" t="str">
            <v>RODRIGUEZ PIZARRO, MONTSERRAT</v>
          </cell>
        </row>
        <row r="1016">
          <cell r="B1016" t="str">
            <v>RODRIGUEZ PRIETO, CONCEPCIO</v>
          </cell>
        </row>
        <row r="1017">
          <cell r="B1017" t="str">
            <v>RODRIGUEZ PULIDO, FRANCISCO</v>
          </cell>
        </row>
        <row r="1018">
          <cell r="B1018" t="str">
            <v>RODRIGUEZ RISQUETE, FRANCISCO JAVIER</v>
          </cell>
        </row>
        <row r="1019">
          <cell r="B1019" t="str">
            <v>RODRIGUEZ-RODA LAYRET, IGNASI</v>
          </cell>
        </row>
        <row r="1020">
          <cell r="B1020" t="str">
            <v>ROGER SAYOLS, JOSEP</v>
          </cell>
        </row>
        <row r="1021">
          <cell r="B1021" t="str">
            <v>ROGET ARMENGOL, M. ELENA</v>
          </cell>
        </row>
        <row r="1022">
          <cell r="B1022" t="str">
            <v>ROGLANS RIBAS, ANNA</v>
          </cell>
        </row>
        <row r="1023">
          <cell r="B1023" t="str">
            <v>ROHLFS BARBOSA, IZABELLA</v>
          </cell>
        </row>
        <row r="1024">
          <cell r="B1024" t="str">
            <v>ROIG TORRENTO, M. ASUNCION</v>
          </cell>
        </row>
        <row r="1025">
          <cell r="B1025" t="str">
            <v>ROJAS FERNANDEZ, RAQUEL</v>
          </cell>
        </row>
        <row r="1026">
          <cell r="B1026" t="str">
            <v>ROJO TORRECILLA, EDUARDO</v>
          </cell>
        </row>
        <row r="1027">
          <cell r="B1027" t="str">
            <v>ROLDAN BORASSI, MARIA INES</v>
          </cell>
        </row>
        <row r="1028">
          <cell r="B1028" t="str">
            <v>ROLDOS CASELLAS, JAUME</v>
          </cell>
        </row>
        <row r="1029">
          <cell r="B1029" t="str">
            <v>ROMANI CORNET, ANNA MARIA</v>
          </cell>
        </row>
        <row r="1030">
          <cell r="B1030" t="str">
            <v>ROMERO DIAZ, ALFONSO</v>
          </cell>
        </row>
        <row r="1031">
          <cell r="B1031" t="str">
            <v>ROMERO GARCIA, MARIA ISABEL</v>
          </cell>
        </row>
        <row r="1032">
          <cell r="B1032" t="str">
            <v>ROMERO RUIZ, JAIME PEDRO</v>
          </cell>
        </row>
        <row r="1033">
          <cell r="B1033" t="str">
            <v>ROMERO SOLER, ANTONI</v>
          </cell>
        </row>
        <row r="1034">
          <cell r="B1034" t="str">
            <v>RONDOS CASAS, ELENA</v>
          </cell>
        </row>
        <row r="1035">
          <cell r="B1035" t="str">
            <v>RONQUILLO MELCIO, ANNA</v>
          </cell>
        </row>
        <row r="1036">
          <cell r="B1036" t="str">
            <v>ROQUE PAU, CARLES</v>
          </cell>
        </row>
        <row r="1037">
          <cell r="B1037" t="str">
            <v>ROS MASSANA, ROSA</v>
          </cell>
        </row>
        <row r="1038">
          <cell r="B1038" t="str">
            <v>ROS PONSATI, MARTA</v>
          </cell>
        </row>
        <row r="1039">
          <cell r="B1039" t="str">
            <v>ROS SANS, ANNA</v>
          </cell>
        </row>
        <row r="1040">
          <cell r="B1040" t="str">
            <v>ROSA ESTEVA, JOSE LUIS DE LA</v>
          </cell>
        </row>
        <row r="1041">
          <cell r="B1041" t="str">
            <v>ROSSELL TORRENT, MARIA ISABEL</v>
          </cell>
        </row>
        <row r="1042">
          <cell r="B1042" t="str">
            <v>ROSSICH ESTRAGO, ALBERT</v>
          </cell>
        </row>
        <row r="1043">
          <cell r="B1043" t="str">
            <v>ROSTAN SANCHEZ, CARLES</v>
          </cell>
        </row>
        <row r="1044">
          <cell r="B1044" t="str">
            <v>ROURA GRABULOSA, PERE</v>
          </cell>
        </row>
        <row r="1045">
          <cell r="B1045" t="str">
            <v>ROURA PASCUAL, NURIA</v>
          </cell>
        </row>
        <row r="1046">
          <cell r="B1046" t="str">
            <v>ROURA PLANAS, SERGI</v>
          </cell>
        </row>
        <row r="1047">
          <cell r="B1047" t="str">
            <v>ROVIRA BRUGUES, ALBERT</v>
          </cell>
        </row>
        <row r="1048">
          <cell r="B1048" t="str">
            <v>ROYO VELA, MARCELO</v>
          </cell>
        </row>
        <row r="1049">
          <cell r="B1049" t="str">
            <v>RUBIO SAUBI, MONTSERRAT</v>
          </cell>
        </row>
        <row r="1050">
          <cell r="B1050" t="str">
            <v>RUBIRA EP. MARTINEZ, ANNE MARIE CARMEN</v>
          </cell>
        </row>
        <row r="1051">
          <cell r="B1051" t="str">
            <v>RUDA GONZALEZ, ALBERTO</v>
          </cell>
        </row>
        <row r="1052">
          <cell r="B1052" t="str">
            <v>RUIZ MONTES, TEODORA</v>
          </cell>
        </row>
        <row r="1053">
          <cell r="B1053" t="str">
            <v>RUIZ ORDOÑEZ, MAGDA LILIANA</v>
          </cell>
        </row>
        <row r="1054">
          <cell r="B1054" t="str">
            <v>RUIZ SIMON, JOSE M.</v>
          </cell>
        </row>
        <row r="1055">
          <cell r="B1055" t="str">
            <v>RUSTULLET REÑE, MIQUEL</v>
          </cell>
        </row>
        <row r="1056">
          <cell r="B1056" t="str">
            <v>RUZ ESTEVEZ, LIDIA</v>
          </cell>
        </row>
        <row r="1057">
          <cell r="B1057" t="str">
            <v>SABAT BOFILL, MARIA</v>
          </cell>
        </row>
        <row r="1058">
          <cell r="B1058" t="str">
            <v>SABATER CORTES, SERGI</v>
          </cell>
        </row>
        <row r="1059">
          <cell r="B1059" t="str">
            <v>SADURNI BRUGUE, MARTA</v>
          </cell>
        </row>
        <row r="1060">
          <cell r="B1060" t="str">
            <v>SAEZ ZAFRA, MARC</v>
          </cell>
        </row>
        <row r="1061">
          <cell r="B1061" t="str">
            <v>SAGRERA BUSQUETS, EMILIO</v>
          </cell>
        </row>
        <row r="1062">
          <cell r="B1062" t="str">
            <v>SAGUER HOM, ENRIC</v>
          </cell>
        </row>
        <row r="1063">
          <cell r="B1063" t="str">
            <v>SAGUER HOM, MARIA ELENA</v>
          </cell>
        </row>
        <row r="1064">
          <cell r="B1064" t="str">
            <v>SAINZ SANCHEZ, MIGUEL ANGEL</v>
          </cell>
        </row>
        <row r="1065">
          <cell r="B1065" t="str">
            <v>SALA BRUSES, ERNESTA</v>
          </cell>
        </row>
        <row r="1066">
          <cell r="B1066" t="str">
            <v>SALA DONADO, CRISTINA</v>
          </cell>
        </row>
        <row r="1067">
          <cell r="B1067" t="str">
            <v>SALA FONT, JORGE</v>
          </cell>
        </row>
        <row r="1068">
          <cell r="B1068" t="str">
            <v>SALA LLEAL, JORDI</v>
          </cell>
        </row>
        <row r="1069">
          <cell r="B1069" t="str">
            <v>SALA ROMAN, XAVIER</v>
          </cell>
        </row>
        <row r="1070">
          <cell r="B1070" t="str">
            <v>SALA VILA, NURIA</v>
          </cell>
        </row>
        <row r="1071">
          <cell r="B1071" t="str">
            <v>SALAMAÑA SERRA, ISABEL</v>
          </cell>
        </row>
        <row r="1072">
          <cell r="B1072" t="str">
            <v>SALDAÑA MECA, JOAN</v>
          </cell>
        </row>
        <row r="1073">
          <cell r="B1073" t="str">
            <v>SALLENT PLANS, JOSE</v>
          </cell>
        </row>
        <row r="1074">
          <cell r="B1074" t="str">
            <v>SALLERAS CAROLA, MARCEL</v>
          </cell>
        </row>
        <row r="1075">
          <cell r="B1075" t="str">
            <v>SALO MANERA, PERE</v>
          </cell>
        </row>
        <row r="1076">
          <cell r="B1076" t="str">
            <v>SALO MAYOLAS, ALBERT</v>
          </cell>
        </row>
        <row r="1077">
          <cell r="B1077" t="str">
            <v>SALVA VILA, LLUIS</v>
          </cell>
        </row>
        <row r="1078">
          <cell r="B1078" t="str">
            <v>SALVADO MARTIN, VICTORIA DE LOS ANGELES</v>
          </cell>
        </row>
        <row r="1079">
          <cell r="B1079" t="str">
            <v>SALVADOR SEDANO, PEDRO</v>
          </cell>
        </row>
        <row r="1080">
          <cell r="B1080" t="str">
            <v>SALVATELLA ARMENGOL, PERE</v>
          </cell>
        </row>
        <row r="1081">
          <cell r="B1081" t="str">
            <v>SALVI MAS, JOAQUIN</v>
          </cell>
        </row>
        <row r="1082">
          <cell r="B1082" t="str">
            <v>SAN EUGENIO BALL·LLOSERA, DEMETRI DE</v>
          </cell>
        </row>
        <row r="1083">
          <cell r="B1083" t="str">
            <v>SANCHEZ ARIÑO, SILVIA</v>
          </cell>
        </row>
        <row r="1084">
          <cell r="B1084" t="str">
            <v>SANCHEZ BASSOLS, MARTA</v>
          </cell>
        </row>
        <row r="1085">
          <cell r="B1085" t="str">
            <v>SANCHEZ GONZALEZ, ELVIRA CARMEN</v>
          </cell>
        </row>
        <row r="1086">
          <cell r="B1086" t="str">
            <v>SANCHEZ MARTIN, JAVIER</v>
          </cell>
        </row>
        <row r="1087">
          <cell r="B1087" t="str">
            <v>SANCHEZ MIRET, CRISTINA</v>
          </cell>
        </row>
        <row r="1088">
          <cell r="B1088" t="str">
            <v>SANCHEZ NAVARRO, JUAN M</v>
          </cell>
        </row>
        <row r="1089">
          <cell r="B1089" t="str">
            <v>SANCHEZ NONELL, MARIA DEL CARME</v>
          </cell>
        </row>
        <row r="1090">
          <cell r="B1090" t="str">
            <v>SANCHEZ RICO, JUAN CARLOS</v>
          </cell>
        </row>
        <row r="1091">
          <cell r="B1091" t="str">
            <v>SANCHEZ ROMERO, MIQUEL</v>
          </cell>
        </row>
        <row r="1092">
          <cell r="B1092" t="str">
            <v>SANCHEZ RUIZ, NOEMI</v>
          </cell>
        </row>
        <row r="1093">
          <cell r="B1093" t="str">
            <v>SANCHEZ, JOAN C.</v>
          </cell>
        </row>
        <row r="1094">
          <cell r="B1094" t="str">
            <v>SANCHEZ-CANDAMIO MENDEZ, MARGARITA</v>
          </cell>
        </row>
        <row r="1095">
          <cell r="B1095" t="str">
            <v>SANCHEZ-CUENCA LOPEZ, LUIS</v>
          </cell>
        </row>
        <row r="1096">
          <cell r="B1096" t="str">
            <v>SANCHO BADELL, SYLVIA</v>
          </cell>
        </row>
        <row r="1097">
          <cell r="B1097" t="str">
            <v>SANGERMAN ROSSELL, ESTER</v>
          </cell>
        </row>
        <row r="1098">
          <cell r="B1098" t="str">
            <v>SANSO RAMON, ARTUR</v>
          </cell>
        </row>
        <row r="1099">
          <cell r="B1099" t="str">
            <v>SANZ BALL-LLOSERA, NURIA</v>
          </cell>
        </row>
        <row r="1100">
          <cell r="B1100" t="str">
            <v>SANZ HELLIN, PABLO</v>
          </cell>
        </row>
        <row r="1101">
          <cell r="B1101" t="str">
            <v>SARQUELLA GELI, PERE</v>
          </cell>
        </row>
        <row r="1102">
          <cell r="B1102" t="str">
            <v>SAURINA CANALS, JOAN</v>
          </cell>
        </row>
        <row r="1103">
          <cell r="B1103" t="str">
            <v>SAURINA CANALS, M. CARMEN</v>
          </cell>
        </row>
        <row r="1104">
          <cell r="B1104" t="str">
            <v>SAURINA COLOMER, JAUME</v>
          </cell>
        </row>
        <row r="1105">
          <cell r="B1105" t="str">
            <v>SAUS SALA, ELISABET</v>
          </cell>
        </row>
        <row r="1106">
          <cell r="B1106" t="str">
            <v>SAUVAGE, BRIGITTE</v>
          </cell>
        </row>
        <row r="1107">
          <cell r="B1107" t="str">
            <v>SBERT CASASAYAS, MATEO</v>
          </cell>
        </row>
        <row r="1108">
          <cell r="B1108" t="str">
            <v>SECULI GARUZ, FAUST</v>
          </cell>
        </row>
        <row r="1109">
          <cell r="B1109" t="str">
            <v>SELLARES CHIVA, JOAN ANTONI</v>
          </cell>
        </row>
        <row r="1110">
          <cell r="B1110" t="str">
            <v>SENS LLORCA, CRISTINA</v>
          </cell>
        </row>
        <row r="1111">
          <cell r="B1111" t="str">
            <v>SERAROLS FONT, JOAN</v>
          </cell>
        </row>
        <row r="1112">
          <cell r="B1112" t="str">
            <v>SERAROLS TARRES, CHRISTIAN</v>
          </cell>
        </row>
        <row r="1113">
          <cell r="B1113" t="str">
            <v>SERDA FERRER, BERNARDO CARLOS</v>
          </cell>
        </row>
        <row r="1114">
          <cell r="B1114" t="str">
            <v>SERRA BONET, JOSEP M.</v>
          </cell>
        </row>
        <row r="1115">
          <cell r="B1115" t="str">
            <v>SERRA CAMPINS, ANTONI</v>
          </cell>
        </row>
        <row r="1116">
          <cell r="B1116" t="str">
            <v>SERRA CAPELL, FRANCESC X.</v>
          </cell>
        </row>
        <row r="1117">
          <cell r="B1117" t="str">
            <v>SERRA CERVANTES, ISIDRO</v>
          </cell>
        </row>
        <row r="1118">
          <cell r="B1118" t="str">
            <v>SERRA FIGUERAS, OLGA</v>
          </cell>
        </row>
        <row r="1119">
          <cell r="B1119" t="str">
            <v>SERRA GRAS, LLUIS</v>
          </cell>
        </row>
        <row r="1120">
          <cell r="B1120" t="str">
            <v>SERRA I LOPEZ, JOSEP</v>
          </cell>
        </row>
        <row r="1121">
          <cell r="B1121" t="str">
            <v>SERRA PARDAS, MANEL</v>
          </cell>
        </row>
        <row r="1122">
          <cell r="B1122" t="str">
            <v>SERRA PUTELLAS, M. TERESA</v>
          </cell>
        </row>
        <row r="1123">
          <cell r="B1123" t="str">
            <v>SERRA SALAME, CARLES</v>
          </cell>
        </row>
        <row r="1124">
          <cell r="B1124" t="str">
            <v>SERRACANT MELENDRES, PAU</v>
          </cell>
        </row>
        <row r="1125">
          <cell r="B1125" t="str">
            <v>SERRAT JULIA, JOSE</v>
          </cell>
        </row>
        <row r="1126">
          <cell r="B1126" t="str">
            <v>SERRAT SELLABONA, ISABEL</v>
          </cell>
        </row>
        <row r="1127">
          <cell r="B1127" t="str">
            <v>SIDERA BUCH, DOLORS</v>
          </cell>
        </row>
        <row r="1128">
          <cell r="B1128" t="str">
            <v>SIERRA NOGUERO, ELISEO</v>
          </cell>
        </row>
        <row r="1129">
          <cell r="B1129" t="str">
            <v>SIMON RABASEDA, SILVIA</v>
          </cell>
        </row>
        <row r="1130">
          <cell r="B1130" t="str">
            <v>SIQUES JOFRE, CARINA</v>
          </cell>
        </row>
        <row r="1131">
          <cell r="B1131" t="str">
            <v>SIRVENT MASIAS, GEMMA</v>
          </cell>
        </row>
        <row r="1132">
          <cell r="B1132" t="str">
            <v>SOLA BOHIGAS, JOSEP</v>
          </cell>
        </row>
        <row r="1133">
          <cell r="B1133" t="str">
            <v>SOLA I PUIG, MIQUEL</v>
          </cell>
        </row>
        <row r="1134">
          <cell r="B1134" t="str">
            <v>SOLA PARERA, MARIA DAFNE</v>
          </cell>
        </row>
        <row r="1135">
          <cell r="B1135" t="str">
            <v>SOLA PERACAULA, JAUME</v>
          </cell>
        </row>
        <row r="1136">
          <cell r="B1136" t="str">
            <v>SOLDEVILA FREIXA, JOAN</v>
          </cell>
        </row>
        <row r="1137">
          <cell r="B1137" t="str">
            <v>SOLE GUITART, JOAN</v>
          </cell>
        </row>
        <row r="1138">
          <cell r="B1138" t="str">
            <v>SOLE I FELIU, JOSEP</v>
          </cell>
        </row>
        <row r="1139">
          <cell r="B1139" t="str">
            <v>SOLE PLA, JOAN</v>
          </cell>
        </row>
        <row r="1140">
          <cell r="B1140" t="str">
            <v>SOLER BUSQUETS, JORDI</v>
          </cell>
        </row>
        <row r="1141">
          <cell r="B1141" t="str">
            <v>SOLER FELIP, PEDRO</v>
          </cell>
        </row>
        <row r="1142">
          <cell r="B1142" t="str">
            <v>SOLER GÜELL, JOAN</v>
          </cell>
        </row>
        <row r="1143">
          <cell r="B1143" t="str">
            <v>SOLER HERNANDEZ, DAVID</v>
          </cell>
        </row>
        <row r="1144">
          <cell r="B1144" t="str">
            <v>SOLER I ORTEGA, MARIANNA</v>
          </cell>
        </row>
        <row r="1145">
          <cell r="B1145" t="str">
            <v>SOLER MASFERRER, NARCIS</v>
          </cell>
        </row>
        <row r="1146">
          <cell r="B1146" t="str">
            <v>SOLER MASO, JOSEP</v>
          </cell>
        </row>
        <row r="1147">
          <cell r="B1147" t="str">
            <v>SOLER MASO, PERE</v>
          </cell>
        </row>
        <row r="1148">
          <cell r="B1148" t="str">
            <v>SOLER PRATS, JOSEP M</v>
          </cell>
        </row>
        <row r="1149">
          <cell r="B1149" t="str">
            <v>SOLER PUJOL, GEORGINA</v>
          </cell>
        </row>
        <row r="1150">
          <cell r="B1150" t="str">
            <v>SOLER SUBILS, JOAQUIM</v>
          </cell>
        </row>
        <row r="1151">
          <cell r="B1151" t="str">
            <v>SOLER VILLANUEVA, JAUME</v>
          </cell>
        </row>
        <row r="1152">
          <cell r="B1152" t="str">
            <v>SOMS CASALS, MERCE</v>
          </cell>
        </row>
        <row r="1153">
          <cell r="B1153" t="str">
            <v>SORIANO VILLANUEVA, MARIA TERESA</v>
          </cell>
        </row>
        <row r="1154">
          <cell r="B1154" t="str">
            <v>SUAREZ BARON, SILVIA ANDREA</v>
          </cell>
        </row>
        <row r="1155">
          <cell r="B1155" t="str">
            <v>SUAREZ MEOZ, MARIA CLARA</v>
          </cell>
        </row>
        <row r="1156">
          <cell r="B1156" t="str">
            <v>SUÑER GRATACOS, AVEL·LINA</v>
          </cell>
        </row>
        <row r="1157">
          <cell r="B1157" t="str">
            <v>SUÑER SOLER, MARIA ROSA</v>
          </cell>
        </row>
        <row r="1158">
          <cell r="B1158" t="str">
            <v>SUÑOL GURNES, CARME</v>
          </cell>
        </row>
        <row r="1159">
          <cell r="B1159" t="str">
            <v>SUÑOL MARTINEZ, JUAN JOSE</v>
          </cell>
        </row>
        <row r="1160">
          <cell r="B1160" t="str">
            <v>SUREDA JUBANY, MARC</v>
          </cell>
        </row>
        <row r="1161">
          <cell r="B1161" t="str">
            <v>SURRELL SAURI, JOAN</v>
          </cell>
        </row>
        <row r="1162">
          <cell r="B1162" t="str">
            <v>SURROCA COSTA, ALFONS</v>
          </cell>
        </row>
        <row r="1163">
          <cell r="B1163" t="str">
            <v>SUY FRANCH, JOSE</v>
          </cell>
        </row>
        <row r="1164">
          <cell r="B1164" t="str">
            <v>TAILLARD, BENEDICTE MARIE</v>
          </cell>
        </row>
        <row r="1165">
          <cell r="B1165" t="str">
            <v>TARRADAS ISERN, JOAQUIM</v>
          </cell>
        </row>
        <row r="1166">
          <cell r="B1166" t="str">
            <v>TARRES ABELLA, XAVIER</v>
          </cell>
        </row>
        <row r="1167">
          <cell r="B1167" t="str">
            <v>TARRES TURON, JOSEP</v>
          </cell>
        </row>
        <row r="1168">
          <cell r="B1168" t="str">
            <v>TARRES VIVES, MARC</v>
          </cell>
        </row>
        <row r="1169">
          <cell r="B1169" t="str">
            <v>TEIXIDO SABALLS, JOAN</v>
          </cell>
        </row>
        <row r="1170">
          <cell r="B1170" t="str">
            <v>TEIXIDOR COROMINAS, JAUME</v>
          </cell>
        </row>
        <row r="1171">
          <cell r="B1171" t="str">
            <v>TEIXIDOR FELIU, LOURDES</v>
          </cell>
        </row>
        <row r="1172">
          <cell r="B1172" t="str">
            <v>TEIXIDOR VILA, ANNA</v>
          </cell>
        </row>
        <row r="1173">
          <cell r="B1173" t="str">
            <v>TEJEDA MARTINEZ, JOSEP LLUIS</v>
          </cell>
        </row>
        <row r="1174">
          <cell r="B1174" t="str">
            <v>TEN COSTA, FRANCESC</v>
          </cell>
        </row>
        <row r="1175">
          <cell r="B1175" t="str">
            <v>TERAN MARTINEZ, JOSE</v>
          </cell>
        </row>
        <row r="1176">
          <cell r="B1176" t="str">
            <v>TERRADELLAS PIFERRER, MARIA ROSA</v>
          </cell>
        </row>
        <row r="1177">
          <cell r="B1177" t="str">
            <v>TERRICABRAS NOGUERAS, JOSEP MARIA</v>
          </cell>
        </row>
        <row r="1178">
          <cell r="B1178" t="str">
            <v>TESOURO CID, MONTSERRAT</v>
          </cell>
        </row>
        <row r="1179">
          <cell r="B1179" t="str">
            <v>THIO FERNANDEZ DE HENESTROSA, SANTIAGO</v>
          </cell>
        </row>
        <row r="1180">
          <cell r="B1180" t="str">
            <v>THOMAS VALL-LLOSERA, MONICA</v>
          </cell>
        </row>
        <row r="1181">
          <cell r="B1181" t="str">
            <v>TIBAU FONT, JOAN</v>
          </cell>
        </row>
        <row r="1182">
          <cell r="B1182" t="str">
            <v>TIMONEDA GALLART, M. CARME</v>
          </cell>
        </row>
        <row r="1183">
          <cell r="B1183" t="str">
            <v>TO FIGUERAS, LLUIS</v>
          </cell>
        </row>
        <row r="1184">
          <cell r="B1184" t="str">
            <v>TOLDRA ALEGRET, MONICA</v>
          </cell>
        </row>
        <row r="1185">
          <cell r="B1185" t="str">
            <v>TOLOSANA DELGADO, RAIMON</v>
          </cell>
        </row>
        <row r="1186">
          <cell r="B1186" t="str">
            <v>TORRA BERNAUS, ROSA</v>
          </cell>
        </row>
        <row r="1187">
          <cell r="B1187" t="str">
            <v>TORRE YUGUEROS, FLORENCIO DE LA</v>
          </cell>
        </row>
        <row r="1188">
          <cell r="B1188" t="str">
            <v>TORRELL LLAURADO, JOSEP</v>
          </cell>
        </row>
        <row r="1189">
          <cell r="B1189" t="str">
            <v>TORRELLAS BONMATI, JOSE ORIOL</v>
          </cell>
        </row>
        <row r="1190">
          <cell r="B1190" t="str">
            <v>TORRELLAS VENDRELL, JOSEP</v>
          </cell>
        </row>
        <row r="1191">
          <cell r="B1191" t="str">
            <v>TORRENT PAIRO, EDUARD</v>
          </cell>
        </row>
        <row r="1192">
          <cell r="B1192" t="str">
            <v>TORRENT PALOMERAS, ANNA</v>
          </cell>
        </row>
        <row r="1193">
          <cell r="B1193" t="str">
            <v>TORRENT SUCARRAT, MIQUEL</v>
          </cell>
        </row>
        <row r="1194">
          <cell r="B1194" t="str">
            <v>TORRES BARGALLO, RICARDO</v>
          </cell>
        </row>
        <row r="1195">
          <cell r="B1195" t="str">
            <v>TORRES COROMINAS, CATERINA</v>
          </cell>
        </row>
        <row r="1196">
          <cell r="B1196" t="str">
            <v>TORRES LLINAS, LLUIS</v>
          </cell>
        </row>
        <row r="1197">
          <cell r="B1197" t="str">
            <v>TORRES PASCUAL, CRISTINA</v>
          </cell>
        </row>
        <row r="1198">
          <cell r="B1198" t="str">
            <v>TORRES SANS, XAVIER</v>
          </cell>
        </row>
        <row r="1199">
          <cell r="B1199" t="str">
            <v>TORT COMA, JOSEP</v>
          </cell>
        </row>
        <row r="1200">
          <cell r="B1200" t="str">
            <v>TRALLERO VILLANUEVA, ISABEL</v>
          </cell>
        </row>
        <row r="1201">
          <cell r="B1201" t="str">
            <v>TRAYTER JIMENEZ, JUAN MANUEL</v>
          </cell>
        </row>
        <row r="1202">
          <cell r="B1202" t="str">
            <v>TRESSERRAS PICAS, JOSE</v>
          </cell>
        </row>
        <row r="1203">
          <cell r="B1203" t="str">
            <v>TRESSERRAS PICAS, SALVADOR</v>
          </cell>
        </row>
        <row r="1204">
          <cell r="B1204" t="str">
            <v>TRIADO MARGARIT, XAVIER</v>
          </cell>
        </row>
        <row r="1205">
          <cell r="B1205" t="str">
            <v>TRIAS MANSILLA, DANIEL</v>
          </cell>
        </row>
        <row r="1206">
          <cell r="B1206" t="str">
            <v>TRIAS PILSA, OLIMPIA</v>
          </cell>
        </row>
        <row r="1207">
          <cell r="B1207" t="str">
            <v>TROBAJO PUJADAS, M. ROSA</v>
          </cell>
        </row>
        <row r="1208">
          <cell r="B1208" t="str">
            <v>TROPEA, FABIO CLAUDIO</v>
          </cell>
        </row>
        <row r="1209">
          <cell r="B1209" t="str">
            <v>TURNE PRIVAT, ALBERTO</v>
          </cell>
        </row>
        <row r="1210">
          <cell r="B1210" t="str">
            <v>TURÑE SANSI, RUTH</v>
          </cell>
        </row>
        <row r="1211">
          <cell r="B1211" t="str">
            <v>TURON CASALPRIM, XAVIER</v>
          </cell>
        </row>
        <row r="1212">
          <cell r="B1212" t="str">
            <v>TURON TRAVESA, ALBERT</v>
          </cell>
        </row>
        <row r="1213">
          <cell r="B1213" t="str">
            <v>TURRO TORRENT, JAUME</v>
          </cell>
        </row>
        <row r="1214">
          <cell r="B1214" t="str">
            <v>UBEDA DE LA CASA, ESMERALDA</v>
          </cell>
        </row>
        <row r="1215">
          <cell r="B1215" t="str">
            <v>URMENETA GARRIDO, ANA REBECA</v>
          </cell>
        </row>
        <row r="1216">
          <cell r="B1216" t="str">
            <v>URRA I FABREGAS, ANNA</v>
          </cell>
        </row>
        <row r="1217">
          <cell r="B1217" t="str">
            <v>VALDUNCIEL COLL, JULIO</v>
          </cell>
        </row>
        <row r="1218">
          <cell r="B1218" t="str">
            <v>VALL ROSSELLO, EDUARDO</v>
          </cell>
        </row>
        <row r="1219">
          <cell r="B1219" t="str">
            <v>VALLE GOMEZ, ARANTZA DEL</v>
          </cell>
        </row>
        <row r="1220">
          <cell r="B1220" t="str">
            <v>VALLES MAJORAL, EDUARD</v>
          </cell>
        </row>
        <row r="1221">
          <cell r="B1221" t="str">
            <v>VALLES VILLANUEVA, JOAN RAMON</v>
          </cell>
        </row>
        <row r="1222">
          <cell r="B1222" t="str">
            <v>VALLESPINOS RIERA, FERNANDO</v>
          </cell>
        </row>
        <row r="1223">
          <cell r="B1223" t="str">
            <v>VALLMAJOR TERRADAS, M. TERESA</v>
          </cell>
        </row>
        <row r="1224">
          <cell r="B1224" t="str">
            <v>VALLS FERRER, JOAN BAPTISTA</v>
          </cell>
        </row>
        <row r="1225">
          <cell r="B1225" t="str">
            <v>VALLS PASOLA, JAUME</v>
          </cell>
        </row>
        <row r="1226">
          <cell r="B1226" t="str">
            <v>VAQUER CASAS, GLORIA</v>
          </cell>
        </row>
        <row r="1227">
          <cell r="B1227" t="str">
            <v>VARELA RODRIGUEZ, M. ELISA</v>
          </cell>
        </row>
        <row r="1228">
          <cell r="B1228" t="str">
            <v>VARONA GOMEZ, DANIEL</v>
          </cell>
        </row>
        <row r="1229">
          <cell r="B1229" t="str">
            <v>VAZQUEZ PUJOL, SANDRA</v>
          </cell>
        </row>
        <row r="1230">
          <cell r="B1230" t="str">
            <v>VEGA GOMEZ, SILVIA</v>
          </cell>
        </row>
        <row r="1231">
          <cell r="B1231" t="str">
            <v>VEHI CASELLAS, JOSE</v>
          </cell>
        </row>
        <row r="1232">
          <cell r="B1232" t="str">
            <v>VEHI CASELLAS, MONTSERRAT</v>
          </cell>
        </row>
        <row r="1233">
          <cell r="B1233" t="str">
            <v>VELAYOS SOLE, JOAQUIN</v>
          </cell>
        </row>
        <row r="1234">
          <cell r="B1234" t="str">
            <v>VENTURA SALVADOR, XAVIER</v>
          </cell>
        </row>
        <row r="1235">
          <cell r="B1235" t="str">
            <v>VERA RODRIGUEZ, MANUEL</v>
          </cell>
        </row>
        <row r="1236">
          <cell r="B1236" t="str">
            <v>VERA VAZQUEZ, MANUEL</v>
          </cell>
        </row>
        <row r="1237">
          <cell r="B1237" t="str">
            <v>VERDAGUER MURLA, M. DOLORS</v>
          </cell>
        </row>
        <row r="1238">
          <cell r="B1238" t="str">
            <v>VERDAGUER PLANAS, MARTA</v>
          </cell>
        </row>
        <row r="1239">
          <cell r="B1239" t="str">
            <v>VERDAGUER PUJADAS, NARCIS</v>
          </cell>
        </row>
        <row r="1240">
          <cell r="B1240" t="str">
            <v>VERGES GIFRA, JOAN</v>
          </cell>
        </row>
        <row r="1241">
          <cell r="B1241" t="str">
            <v>VERGES GUIRADO, MARIA ALBA</v>
          </cell>
        </row>
        <row r="1242">
          <cell r="B1242" t="str">
            <v>VERGES VALL-LLOVERA, MONTSERRAT</v>
          </cell>
        </row>
        <row r="1243">
          <cell r="B1243" t="str">
            <v>VICENS ESTRACH, JOSE M</v>
          </cell>
        </row>
        <row r="1244">
          <cell r="B1244" t="str">
            <v>VICENTE RUFI, JOAN</v>
          </cell>
        </row>
        <row r="1245">
          <cell r="B1245" t="str">
            <v>VIDAL CASELLAS, M. DOLORS</v>
          </cell>
        </row>
        <row r="1246">
          <cell r="B1246" t="str">
            <v>VIDAL GIRALT, NARCIS</v>
          </cell>
        </row>
        <row r="1247">
          <cell r="B1247" t="str">
            <v>VIDAL HURTADO, JAVIER</v>
          </cell>
        </row>
        <row r="1248">
          <cell r="B1248" t="str">
            <v>VIDAL MAJORAL, ALBERT</v>
          </cell>
        </row>
        <row r="1249">
          <cell r="B1249" t="str">
            <v>VIDAL PORTOLES, JOSEP</v>
          </cell>
        </row>
        <row r="1250">
          <cell r="B1250" t="str">
            <v>VIDAL RAICH, ESTHER</v>
          </cell>
        </row>
        <row r="1251">
          <cell r="B1251" t="str">
            <v>VIEYTES BONMATI, JESUS</v>
          </cell>
        </row>
        <row r="1252">
          <cell r="B1252" t="str">
            <v>VILA ALSINA, ELENA</v>
          </cell>
        </row>
        <row r="1253">
          <cell r="B1253" t="str">
            <v>VILA COMA, M. ISABEL</v>
          </cell>
        </row>
        <row r="1254">
          <cell r="B1254" t="str">
            <v>VILA FERNANDEZ-SANTACRUZ, ANTONIO</v>
          </cell>
        </row>
        <row r="1255">
          <cell r="B1255" t="str">
            <v>VILA FIGAREDA, MAGDALENA</v>
          </cell>
        </row>
        <row r="1256">
          <cell r="B1256" t="str">
            <v>VILA GISPERT, ANNA</v>
          </cell>
        </row>
        <row r="1257">
          <cell r="B1257" t="str">
            <v>VILA GÜELL, JOAN</v>
          </cell>
        </row>
        <row r="1258">
          <cell r="B1258" t="str">
            <v>VILA I VILA, NICOLAU</v>
          </cell>
        </row>
        <row r="1259">
          <cell r="B1259" t="str">
            <v>VILA MANCEBO, ANTONIO</v>
          </cell>
        </row>
        <row r="1260">
          <cell r="B1260" t="str">
            <v>VILA MENDIBURU, JOSE IGNACIO</v>
          </cell>
        </row>
        <row r="1261">
          <cell r="B1261" t="str">
            <v>VILA MITJA, FRANCISCO JAVIER</v>
          </cell>
        </row>
        <row r="1262">
          <cell r="B1262" t="str">
            <v>VILA PORTELLA, XAVIER</v>
          </cell>
        </row>
        <row r="1263">
          <cell r="B1263" t="str">
            <v>VILA SUBIROS, JOSEP</v>
          </cell>
        </row>
        <row r="1264">
          <cell r="B1264" t="str">
            <v>VILA SUÑE, MONTSERRAT</v>
          </cell>
        </row>
        <row r="1265">
          <cell r="B1265" t="str">
            <v>VILA TALLEDA, PERE</v>
          </cell>
        </row>
        <row r="1266">
          <cell r="B1266" t="str">
            <v>VILA VICENTE, SANTIAGO</v>
          </cell>
        </row>
        <row r="1267">
          <cell r="B1267" t="str">
            <v>VILA VIDAL, DALMAU</v>
          </cell>
        </row>
        <row r="1268">
          <cell r="B1268" t="str">
            <v>VILABELLA PECONDON, FRANCESC XAVIER</v>
          </cell>
        </row>
        <row r="1269">
          <cell r="B1269" t="str">
            <v>VILAGRAN GRAU, ELENA</v>
          </cell>
        </row>
        <row r="1270">
          <cell r="B1270" t="str">
            <v>VILAJELIU SERRA, MARIANO</v>
          </cell>
        </row>
        <row r="1271">
          <cell r="B1271" t="str">
            <v>VILALLONGA VIVES, MARIA ANGELA</v>
          </cell>
        </row>
        <row r="1272">
          <cell r="B1272" t="str">
            <v>VILANOVA BRUGUES, MARIA</v>
          </cell>
        </row>
        <row r="1273">
          <cell r="B1273" t="str">
            <v>VILAR SAIS, LLUIS</v>
          </cell>
        </row>
        <row r="1274">
          <cell r="B1274" t="str">
            <v>VILARDELL CODERCH, PEDRO</v>
          </cell>
        </row>
        <row r="1275">
          <cell r="B1275" t="str">
            <v>VILARDELL MOLAS, JORDI</v>
          </cell>
        </row>
        <row r="1276">
          <cell r="B1276" t="str">
            <v>VILARRUBI COSTA, JORDI</v>
          </cell>
        </row>
        <row r="1277">
          <cell r="B1277" t="str">
            <v>VILASECA MORERA, FABIOLA</v>
          </cell>
        </row>
        <row r="1278">
          <cell r="B1278" t="str">
            <v>VILLAESCUSA GIL, M. ISABEL</v>
          </cell>
        </row>
        <row r="1279">
          <cell r="B1279" t="str">
            <v>VILLAMIZAR MEJIA, RODOLFO</v>
          </cell>
        </row>
        <row r="1280">
          <cell r="B1280" t="str">
            <v>VILLANOVA VALERO, JOSE LUIS</v>
          </cell>
        </row>
        <row r="1281">
          <cell r="B1281" t="str">
            <v>VILLANUEVA CANALDA, MIQUEL</v>
          </cell>
        </row>
        <row r="1282">
          <cell r="B1282" t="str">
            <v>VILLAR HOZ, ESPERANZA</v>
          </cell>
        </row>
        <row r="1283">
          <cell r="B1283" t="str">
            <v>VILLARET AUSELLE, MATEU</v>
          </cell>
        </row>
        <row r="1284">
          <cell r="B1284" t="str">
            <v>VINYOLES I COMPTA, XAVIER</v>
          </cell>
        </row>
        <row r="1285">
          <cell r="B1285" t="str">
            <v>VIÑAS POCH, FERRAN</v>
          </cell>
        </row>
        <row r="1286">
          <cell r="B1286" t="str">
            <v>VIÑAS XIFRA, JOSEP</v>
          </cell>
        </row>
        <row r="1287">
          <cell r="B1287" t="str">
            <v>VIVAS, MIREILLE FRANÇOISE REINE</v>
          </cell>
        </row>
        <row r="1288">
          <cell r="B1288" t="str">
            <v>VIVES GARCIA, MIQUEL</v>
          </cell>
        </row>
        <row r="1289">
          <cell r="B1289" t="str">
            <v>VIVO CODINA, DAVID</v>
          </cell>
        </row>
        <row r="1290">
          <cell r="B1290" t="str">
            <v>XARGAYO BASSETS, JOSEP</v>
          </cell>
        </row>
        <row r="1291">
          <cell r="B1291" t="str">
            <v>XIFRA GARCIA, RAUL</v>
          </cell>
        </row>
        <row r="1292">
          <cell r="B1292" t="str">
            <v>XIFRA TRIADU, JORDI</v>
          </cell>
        </row>
        <row r="1293">
          <cell r="B1293" t="str">
            <v>XUCLA COSTA, JORDI</v>
          </cell>
        </row>
        <row r="1294">
          <cell r="B1294" t="str">
            <v>ZAMORA HERNANDEZ, LUIS MIGUEL</v>
          </cell>
        </row>
        <row r="1295">
          <cell r="B1295" t="str">
            <v>ZAMORA PALACIO, CRISTINA</v>
          </cell>
        </row>
        <row r="1296">
          <cell r="B1296" t="str">
            <v>ZAMORA RODRIGUEZ, LUCERO MARLENE</v>
          </cell>
        </row>
        <row r="1297">
          <cell r="B1297" t="str">
            <v>ZAMORANO CACERES, MANUEL</v>
          </cell>
        </row>
        <row r="1298">
          <cell r="B1298" t="str">
            <v>ZANATTA, ANNE</v>
          </cell>
        </row>
        <row r="1299">
          <cell r="B1299" t="str">
            <v>ZARRABEITIA MIÑAUR, JAVIER</v>
          </cell>
        </row>
        <row r="1300">
          <cell r="B1300" t="str">
            <v>ZIMMER, JORG RUDOLF</v>
          </cell>
        </row>
        <row r="1301">
          <cell r="B1301" t="str">
            <v>ZUÑIGA ZARATE, ANA GABRIELA</v>
          </cell>
        </row>
        <row r="1302">
          <cell r="B1302" t="str">
            <v>ZURIMENDI, M. M.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ortsGlobalsCentres"/>
      <sheetName val="Programacio 2008_09"/>
      <sheetName val="Matricula 2007_08"/>
      <sheetName val="Espais"/>
      <sheetName val="Centres"/>
      <sheetName val="2008"/>
    </sheetNames>
    <sheetDataSet>
      <sheetData sheetId="4">
        <row r="1">
          <cell r="A1" t="str">
            <v>FEP</v>
          </cell>
          <cell r="B1" t="str">
            <v>Facultat d 'Educació i Psicologia</v>
          </cell>
        </row>
        <row r="2">
          <cell r="A2" t="str">
            <v>FL</v>
          </cell>
          <cell r="B2" t="str">
            <v>Facultat de Lletres</v>
          </cell>
        </row>
        <row r="3">
          <cell r="A3" t="str">
            <v>FC</v>
          </cell>
          <cell r="B3" t="str">
            <v>Facultat de Ciències</v>
          </cell>
        </row>
        <row r="4">
          <cell r="A4" t="str">
            <v>FD</v>
          </cell>
          <cell r="B4" t="str">
            <v>Facultat de Dret</v>
          </cell>
        </row>
        <row r="5">
          <cell r="A5" t="str">
            <v>EPS</v>
          </cell>
          <cell r="B5" t="str">
            <v>Escola Politècnica Superior</v>
          </cell>
        </row>
        <row r="6">
          <cell r="A6" t="str">
            <v>EUI</v>
          </cell>
          <cell r="B6" t="str">
            <v>Escola Universitària d'Infermeria</v>
          </cell>
        </row>
        <row r="7">
          <cell r="A7" t="str">
            <v>FCEE</v>
          </cell>
          <cell r="B7" t="str">
            <v>Facultat de Ciències Econòmiques i Empresarials</v>
          </cell>
        </row>
        <row r="8">
          <cell r="A8" t="str">
            <v>FT</v>
          </cell>
          <cell r="B8" t="str">
            <v>Facultat de Turisme</v>
          </cell>
        </row>
        <row r="9">
          <cell r="A9" t="str">
            <v>FM</v>
          </cell>
          <cell r="B9" t="str">
            <v>Facultat de Medicina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medicina"/>
      <sheetName val="politiquesgapasia"/>
      <sheetName val="subv'04ppost"/>
      <sheetName val="subv'03def"/>
      <sheetName val="subvencio'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ppff2002"/>
      <sheetName val="4 digits"/>
    </sheetNames>
    <sheetDataSet>
      <sheetData sheetId="2">
        <row r="2">
          <cell r="A2" t="str">
            <v>0100</v>
          </cell>
          <cell r="B2" t="str">
            <v>Interessos de préstecs a llarg termini finançats per la Gtat.Cat.</v>
          </cell>
        </row>
        <row r="3">
          <cell r="A3" t="str">
            <v>0101</v>
          </cell>
          <cell r="B3" t="str">
            <v>Interessos de préstecs a llarg termini no finançats per la Gtat.Cat.</v>
          </cell>
        </row>
        <row r="4">
          <cell r="A4" t="str">
            <v>0200</v>
          </cell>
          <cell r="B4" t="str">
            <v>Interessos de crèdits de tresoreria.</v>
          </cell>
        </row>
        <row r="5">
          <cell r="A5" t="str">
            <v>0300</v>
          </cell>
          <cell r="B5" t="str">
            <v>Deute.Comissions d'obertura</v>
          </cell>
        </row>
        <row r="6">
          <cell r="A6" t="str">
            <v>0301</v>
          </cell>
          <cell r="B6" t="str">
            <v>Corretatges</v>
          </cell>
        </row>
        <row r="7">
          <cell r="A7" t="str">
            <v>0400</v>
          </cell>
          <cell r="B7" t="str">
            <v>Deute.Amortització de préstecs a llarg termini finançats Gtat.Cat.</v>
          </cell>
        </row>
        <row r="8">
          <cell r="A8" t="str">
            <v>0401</v>
          </cell>
          <cell r="B8" t="str">
            <v>Deute.Amortització de préstecs a llarg termini no finançats Gtat.Cat.</v>
          </cell>
        </row>
        <row r="9">
          <cell r="A9" t="str">
            <v>0500</v>
          </cell>
          <cell r="B9" t="str">
            <v>Deute.Amortització de crèdits de tresoreria</v>
          </cell>
        </row>
        <row r="10">
          <cell r="A10" t="str">
            <v>0600</v>
          </cell>
          <cell r="B10" t="str">
            <v>Deute. Demora</v>
          </cell>
        </row>
        <row r="11">
          <cell r="A11" t="str">
            <v>1000</v>
          </cell>
          <cell r="B11" t="str">
            <v>Personal docent.</v>
          </cell>
        </row>
        <row r="12">
          <cell r="A12" t="str">
            <v>1100</v>
          </cell>
          <cell r="B12" t="str">
            <v>Org.docència.Facultat de C.Econòmiques i Empresarials</v>
          </cell>
        </row>
        <row r="13">
          <cell r="A13" t="str">
            <v>1101</v>
          </cell>
          <cell r="B13" t="str">
            <v>Org.docència.Fac.Dret</v>
          </cell>
        </row>
        <row r="14">
          <cell r="A14" t="str">
            <v>1102</v>
          </cell>
          <cell r="B14" t="str">
            <v>Org.docència.Fac.Humanitats</v>
          </cell>
        </row>
        <row r="15">
          <cell r="A15" t="str">
            <v>1103</v>
          </cell>
          <cell r="B15" t="str">
            <v>Org.docència.Estudis Periodisme</v>
          </cell>
        </row>
        <row r="16">
          <cell r="A16" t="str">
            <v>1104</v>
          </cell>
          <cell r="B16" t="str">
            <v>Org.docència.Fac.Traducció i Interpretació</v>
          </cell>
        </row>
        <row r="17">
          <cell r="A17" t="str">
            <v>1105</v>
          </cell>
          <cell r="B17" t="str">
            <v>Org.docència.Estudis Comunicació Audiovisual</v>
          </cell>
        </row>
        <row r="18">
          <cell r="A18" t="str">
            <v>1106</v>
          </cell>
          <cell r="B18" t="str">
            <v>Org.docència.Estudis C.Política i Gestió Pública</v>
          </cell>
        </row>
        <row r="19">
          <cell r="A19" t="str">
            <v>1107</v>
          </cell>
          <cell r="B19" t="str">
            <v>Org.docència.Escola Universitària d'Estudis Empresarials</v>
          </cell>
        </row>
        <row r="20">
          <cell r="A20" t="str">
            <v>1108</v>
          </cell>
          <cell r="B20" t="str">
            <v>Org.docència.Escola Universitària de Relacions Laborals</v>
          </cell>
        </row>
        <row r="21">
          <cell r="A21" t="str">
            <v>1109</v>
          </cell>
          <cell r="B21" t="str">
            <v>Org.docència.Fac.Ciències de la Salut i la vida</v>
          </cell>
        </row>
        <row r="22">
          <cell r="A22" t="str">
            <v>1110</v>
          </cell>
          <cell r="B22" t="str">
            <v>Org. docència. Escola Superior Politècnica.</v>
          </cell>
        </row>
        <row r="23">
          <cell r="A23" t="str">
            <v>1120</v>
          </cell>
          <cell r="B23" t="str">
            <v>Org.docència.Departament d'Economia i Empresa</v>
          </cell>
        </row>
        <row r="24">
          <cell r="A24" t="str">
            <v>1121</v>
          </cell>
          <cell r="B24" t="str">
            <v>Org.docència.Departament de Dret</v>
          </cell>
        </row>
        <row r="25">
          <cell r="A25" t="str">
            <v>1122</v>
          </cell>
          <cell r="B25" t="str">
            <v>Org.docència.Departament d'Humanitats</v>
          </cell>
        </row>
        <row r="26">
          <cell r="A26" t="str">
            <v>1123</v>
          </cell>
          <cell r="B26" t="str">
            <v>Org.docència.Departament de Periodisme i de Comunicació Audiovisual</v>
          </cell>
        </row>
        <row r="27">
          <cell r="A27" t="str">
            <v>1124</v>
          </cell>
          <cell r="B27" t="str">
            <v>Org.docència.Departament de Traducció i Filologia</v>
          </cell>
        </row>
        <row r="28">
          <cell r="A28" t="str">
            <v>1125</v>
          </cell>
          <cell r="B28" t="str">
            <v>Org.docència.Departament de Ciències Polítiques i Socials</v>
          </cell>
        </row>
        <row r="29">
          <cell r="A29" t="str">
            <v>1126</v>
          </cell>
          <cell r="B29" t="str">
            <v>Org.docència.Dpt. Ciències Experimentals i de la Salut(Const)</v>
          </cell>
        </row>
        <row r="30">
          <cell r="A30" t="str">
            <v>1127</v>
          </cell>
          <cell r="B30" t="str">
            <v>Org.Docència. Dpt. de Tecnologia (Const)</v>
          </cell>
        </row>
        <row r="31">
          <cell r="A31" t="str">
            <v>1130</v>
          </cell>
          <cell r="B31" t="str">
            <v>Org.docència.I.U.H.J.V.V.</v>
          </cell>
        </row>
        <row r="32">
          <cell r="A32" t="str">
            <v>1131</v>
          </cell>
          <cell r="B32" t="str">
            <v>Org.docència.I.U.A.</v>
          </cell>
        </row>
        <row r="33">
          <cell r="A33" t="str">
            <v>1132</v>
          </cell>
          <cell r="B33" t="str">
            <v>Org.docència.I.U.L.A.</v>
          </cell>
        </row>
        <row r="34">
          <cell r="A34" t="str">
            <v>1133</v>
          </cell>
          <cell r="B34" t="str">
            <v>Org.docència.I.U.Cultura</v>
          </cell>
        </row>
        <row r="35">
          <cell r="A35" t="str">
            <v>1134</v>
          </cell>
          <cell r="B35" t="str">
            <v>Org.docència.CREI</v>
          </cell>
        </row>
        <row r="36">
          <cell r="A36" t="str">
            <v>1140</v>
          </cell>
          <cell r="B36" t="str">
            <v>Org.Docència. Grup ARCA</v>
          </cell>
        </row>
        <row r="37">
          <cell r="A37" t="str">
            <v>1190</v>
          </cell>
          <cell r="B37" t="str">
            <v>Organització Docència (Pendent d'assignar)</v>
          </cell>
        </row>
        <row r="38">
          <cell r="A38" t="str">
            <v>1200</v>
          </cell>
          <cell r="B38" t="str">
            <v>Accés a la Universitat.Saló de l'ensenyament</v>
          </cell>
        </row>
        <row r="39">
          <cell r="A39" t="str">
            <v>1201</v>
          </cell>
          <cell r="B39" t="str">
            <v>Accés a la Universitat.Presentació BUP-COU</v>
          </cell>
        </row>
        <row r="40">
          <cell r="A40" t="str">
            <v>1202</v>
          </cell>
          <cell r="B40" t="str">
            <v>Accés a la Universitat.Coordinació COU-PAAU</v>
          </cell>
        </row>
        <row r="41">
          <cell r="A41" t="str">
            <v>1203</v>
          </cell>
          <cell r="B41" t="str">
            <v>Accés a la Universitat.Proves Accés</v>
          </cell>
        </row>
        <row r="42">
          <cell r="A42" t="str">
            <v>1300</v>
          </cell>
          <cell r="B42" t="str">
            <v>Accés del professorat.Convocatòria personal acadèmic</v>
          </cell>
        </row>
        <row r="43">
          <cell r="A43" t="str">
            <v>1301</v>
          </cell>
          <cell r="B43" t="str">
            <v>Accés del professorat.Despeses per concursos de places docents</v>
          </cell>
        </row>
        <row r="44">
          <cell r="A44" t="str">
            <v>1302</v>
          </cell>
          <cell r="B44" t="str">
            <v>Accés del professorat a la Universitat.Despeses per lectura de tesis</v>
          </cell>
        </row>
        <row r="45">
          <cell r="A45" t="str">
            <v>1303</v>
          </cell>
          <cell r="B45" t="str">
            <v>Accés de professorat a la Universitat.Despeses de primera instal·lació</v>
          </cell>
        </row>
        <row r="46">
          <cell r="A46" t="str">
            <v>1400</v>
          </cell>
          <cell r="B46" t="str">
            <v>Activitats 3r.cicle.Publicitat i anuncis específics d'activitats</v>
          </cell>
        </row>
        <row r="47">
          <cell r="A47" t="str">
            <v>1401</v>
          </cell>
          <cell r="B47" t="str">
            <v>Activitats 3r.cicle.Programes de doctorat.del Dpt.d'Ec. i Emp.</v>
          </cell>
        </row>
        <row r="48">
          <cell r="A48" t="str">
            <v>1402</v>
          </cell>
          <cell r="B48" t="str">
            <v>Activitats 3r.cicle.Programes de doctorat del Departament de Dret</v>
          </cell>
        </row>
        <row r="49">
          <cell r="A49" t="str">
            <v>1403</v>
          </cell>
          <cell r="B49" t="str">
            <v>Activitats 3r.cicle.Programes de doctorat del Departament d'Humanitats</v>
          </cell>
        </row>
        <row r="50">
          <cell r="A50" t="str">
            <v>1404</v>
          </cell>
          <cell r="B50" t="str">
            <v>Activitats 3r.cicle. Programes doctorat Dpt. Periodisme i Com. Audiov.</v>
          </cell>
        </row>
        <row r="51">
          <cell r="A51" t="str">
            <v>1405</v>
          </cell>
          <cell r="B51" t="str">
            <v>Activitats 3r.cicle.Programes doctorat Dpt. Traducció i Filologia</v>
          </cell>
        </row>
        <row r="52">
          <cell r="A52" t="str">
            <v>1406</v>
          </cell>
          <cell r="B52" t="str">
            <v>Activitats 3r.cicle.Programes doctorat Dpt. C.Polítiques</v>
          </cell>
        </row>
        <row r="53">
          <cell r="A53" t="str">
            <v>1407</v>
          </cell>
          <cell r="B53" t="str">
            <v>Act.3r.cicle.Progr. doc.Dpt.C.Experimen.i de la Salut i Tec.(Const</v>
          </cell>
        </row>
        <row r="54">
          <cell r="A54" t="str">
            <v>1408</v>
          </cell>
          <cell r="B54" t="str">
            <v>Activitats 3r.cicle.Programes doctorat I.U.H.J.V.V.</v>
          </cell>
        </row>
        <row r="55">
          <cell r="A55" t="str">
            <v>1409</v>
          </cell>
          <cell r="B55" t="str">
            <v>Activitats 3r.cicle.Programes doctorat I.U.A.</v>
          </cell>
        </row>
        <row r="56">
          <cell r="A56" t="str">
            <v>1410</v>
          </cell>
          <cell r="B56" t="str">
            <v>Activitats 3r.cicle.Programes doctorat I.U.L.A.</v>
          </cell>
        </row>
        <row r="57">
          <cell r="A57" t="str">
            <v>1411</v>
          </cell>
          <cell r="B57" t="str">
            <v>Activitats 3r.cicle.Programes doctorat I.U.de Cultura</v>
          </cell>
        </row>
        <row r="58">
          <cell r="A58" t="str">
            <v>1412</v>
          </cell>
          <cell r="B58" t="str">
            <v>Activitats 3r.cicle.Programes doctorat. Dpt.de Tecnologia (const.)</v>
          </cell>
        </row>
        <row r="59">
          <cell r="A59" t="str">
            <v>1420</v>
          </cell>
          <cell r="B59" t="str">
            <v>Activitats 3r.cicle.Programes de Doctorats de Qualitat</v>
          </cell>
        </row>
        <row r="60">
          <cell r="A60" t="str">
            <v>1500</v>
          </cell>
          <cell r="B60" t="str">
            <v>Publicitat i anuncis específics d'Estudis propis i altres estudis</v>
          </cell>
        </row>
        <row r="61">
          <cell r="A61" t="str">
            <v>1501</v>
          </cell>
          <cell r="B61" t="str">
            <v>Estudis propis i altres estudis.Fac.de C.Econòmiques i Empresarials</v>
          </cell>
        </row>
        <row r="62">
          <cell r="A62" t="str">
            <v>1502</v>
          </cell>
          <cell r="B62" t="str">
            <v>Estudis propis i altres estudis.Fac.de Dret</v>
          </cell>
        </row>
        <row r="63">
          <cell r="A63" t="str">
            <v>1503</v>
          </cell>
          <cell r="B63" t="str">
            <v>Estudis propis i altres estudis.Facultat d'Humanitats</v>
          </cell>
        </row>
        <row r="64">
          <cell r="A64" t="str">
            <v>1504</v>
          </cell>
          <cell r="B64" t="str">
            <v>Estudis propis i altres estudis.Estudis de Periodisme</v>
          </cell>
        </row>
        <row r="65">
          <cell r="A65" t="str">
            <v>1505</v>
          </cell>
          <cell r="B65" t="str">
            <v>Estudis propis i altres estudis.Facultat de Traducció i Interpretació</v>
          </cell>
        </row>
        <row r="66">
          <cell r="A66" t="str">
            <v>1506</v>
          </cell>
          <cell r="B66" t="str">
            <v>Estudis propis i altres estudis.Estudis de Comunicació Audiovisual</v>
          </cell>
        </row>
        <row r="67">
          <cell r="A67" t="str">
            <v>1507</v>
          </cell>
          <cell r="B67" t="str">
            <v>Estudis propis i altres estudis.Estudis de C.Política i Gestió Publ.</v>
          </cell>
        </row>
        <row r="68">
          <cell r="A68" t="str">
            <v>1508</v>
          </cell>
          <cell r="B68" t="str">
            <v>Estudis propis i altres estudis.Escola Univ.d'Estudis Empresarials</v>
          </cell>
        </row>
        <row r="69">
          <cell r="A69" t="str">
            <v>1509</v>
          </cell>
          <cell r="B69" t="str">
            <v>Estudis propis i altres estudis.Escola Univ.de Relacions Laborals</v>
          </cell>
        </row>
        <row r="70">
          <cell r="A70" t="str">
            <v>1510</v>
          </cell>
          <cell r="B70" t="str">
            <v>Estudis propis i altres estudis.Departament d'Economia i Empresa</v>
          </cell>
        </row>
        <row r="71">
          <cell r="A71" t="str">
            <v>1511</v>
          </cell>
          <cell r="B71" t="str">
            <v>Estudis propis i altres estudis.Departament de Dret</v>
          </cell>
        </row>
        <row r="72">
          <cell r="A72" t="str">
            <v>1512</v>
          </cell>
          <cell r="B72" t="str">
            <v>Estudis propis i altres estudis.Departament d'Humanitats</v>
          </cell>
        </row>
        <row r="73">
          <cell r="A73" t="str">
            <v>1513</v>
          </cell>
          <cell r="B73" t="str">
            <v>Estudis propis i altres estudis.Departament de Periodisme i C.Audiov.</v>
          </cell>
        </row>
        <row r="74">
          <cell r="A74" t="str">
            <v>1514</v>
          </cell>
          <cell r="B74" t="str">
            <v>Estudis propis i altres estudis.Departament de Traducció i Filologia</v>
          </cell>
        </row>
        <row r="75">
          <cell r="A75" t="str">
            <v>1515</v>
          </cell>
          <cell r="B75" t="str">
            <v>Estudis propis i altres estudis.Departament de C.Polítiques i Socials</v>
          </cell>
        </row>
        <row r="76">
          <cell r="A76" t="str">
            <v>1516</v>
          </cell>
          <cell r="B76" t="str">
            <v>Est.propis i altres.Dpt. C.Experimen.i la Salut(Const.)</v>
          </cell>
        </row>
        <row r="77">
          <cell r="A77" t="str">
            <v>1517</v>
          </cell>
          <cell r="B77" t="str">
            <v>Estudis propis i altres estudis.I.U.H.J.V.V.</v>
          </cell>
        </row>
        <row r="78">
          <cell r="A78" t="str">
            <v>1518</v>
          </cell>
          <cell r="B78" t="str">
            <v>Estudia propis i altres estudis.I.U.A.</v>
          </cell>
        </row>
        <row r="79">
          <cell r="A79" t="str">
            <v>1519</v>
          </cell>
          <cell r="B79" t="str">
            <v>Estudis propis i altres estudis.I.U.L.A.</v>
          </cell>
        </row>
        <row r="80">
          <cell r="A80" t="str">
            <v>1520</v>
          </cell>
          <cell r="B80" t="str">
            <v>Estudis propis i altres estudis.I.U.de Cultura</v>
          </cell>
        </row>
        <row r="81">
          <cell r="A81" t="str">
            <v>1521</v>
          </cell>
          <cell r="B81" t="str">
            <v>Estudis propis. RESERVAT</v>
          </cell>
        </row>
        <row r="82">
          <cell r="A82" t="str">
            <v>1522</v>
          </cell>
          <cell r="B82" t="str">
            <v>Estudis propis i altres estudis. Fac.Ciències la salut i la  vida</v>
          </cell>
        </row>
        <row r="83">
          <cell r="A83" t="str">
            <v>1523</v>
          </cell>
          <cell r="B83" t="str">
            <v>Estudis propis i altres estudis. Dpt.de tecnologia (const.)</v>
          </cell>
        </row>
        <row r="84">
          <cell r="A84" t="str">
            <v>1524</v>
          </cell>
          <cell r="B84" t="str">
            <v>Estudis propis i altres estudis. Cursos d'Estiu</v>
          </cell>
        </row>
        <row r="85">
          <cell r="A85" t="str">
            <v>1600</v>
          </cell>
          <cell r="B85" t="str">
            <v>Cicles de conferències.</v>
          </cell>
        </row>
        <row r="86">
          <cell r="A86" t="str">
            <v>1601</v>
          </cell>
          <cell r="B86" t="str">
            <v>Conferències.Fac.de C.Econòmiques i Empresarials</v>
          </cell>
        </row>
        <row r="87">
          <cell r="A87" t="str">
            <v>1602</v>
          </cell>
          <cell r="B87" t="str">
            <v>Conferències.Fac.de Dret</v>
          </cell>
        </row>
        <row r="88">
          <cell r="A88" t="str">
            <v>1603</v>
          </cell>
          <cell r="B88" t="str">
            <v>Conferències.Fac.d'Humanitats</v>
          </cell>
        </row>
        <row r="89">
          <cell r="A89" t="str">
            <v>1604</v>
          </cell>
          <cell r="B89" t="str">
            <v>Conferències.Estudis de Periodisme</v>
          </cell>
        </row>
        <row r="90">
          <cell r="A90" t="str">
            <v>1605</v>
          </cell>
          <cell r="B90" t="str">
            <v>Conferències.Fac.de Traducció i Interpretació</v>
          </cell>
        </row>
        <row r="91">
          <cell r="A91" t="str">
            <v>1606</v>
          </cell>
          <cell r="B91" t="str">
            <v>Conferències.Estudis de Comunicació Audiovisuals</v>
          </cell>
        </row>
        <row r="92">
          <cell r="A92" t="str">
            <v>1607</v>
          </cell>
          <cell r="B92" t="str">
            <v>Conferències.Estudis de C.Política i Gestió Pública</v>
          </cell>
        </row>
        <row r="93">
          <cell r="A93" t="str">
            <v>1608</v>
          </cell>
          <cell r="B93" t="str">
            <v>Conferències.Escola Univ.d'Estudis Empresarials</v>
          </cell>
        </row>
        <row r="94">
          <cell r="A94" t="str">
            <v>1609</v>
          </cell>
          <cell r="B94" t="str">
            <v>Conferències.Escola Univ.de Relacions Laborals</v>
          </cell>
        </row>
        <row r="95">
          <cell r="A95" t="str">
            <v>1610</v>
          </cell>
          <cell r="B95" t="str">
            <v>Conferències.Departament d'Economia i Empresa</v>
          </cell>
        </row>
        <row r="96">
          <cell r="A96" t="str">
            <v>1611</v>
          </cell>
          <cell r="B96" t="str">
            <v>Conferències.Departament de Dret</v>
          </cell>
        </row>
        <row r="97">
          <cell r="A97" t="str">
            <v>1612</v>
          </cell>
          <cell r="B97" t="str">
            <v>Conferències.Departament d'Humanitats</v>
          </cell>
        </row>
        <row r="98">
          <cell r="A98" t="str">
            <v>1613</v>
          </cell>
          <cell r="B98" t="str">
            <v>Conferències.Departament de Periodisme i de Comunicació Audiovisual</v>
          </cell>
        </row>
        <row r="99">
          <cell r="A99" t="str">
            <v>1614</v>
          </cell>
          <cell r="B99" t="str">
            <v>Conferències.Departament de Traducció i Filologia</v>
          </cell>
        </row>
        <row r="100">
          <cell r="A100" t="str">
            <v>1615</v>
          </cell>
          <cell r="B100" t="str">
            <v>Conferències.Departament de Ciències Polítiques i Socials</v>
          </cell>
        </row>
        <row r="101">
          <cell r="A101" t="str">
            <v>1616</v>
          </cell>
          <cell r="B101" t="str">
            <v>Conferències.Departament de Ciències Experimentals i de la Salut</v>
          </cell>
        </row>
        <row r="102">
          <cell r="A102" t="str">
            <v>1617</v>
          </cell>
          <cell r="B102" t="str">
            <v>Conferències.I.U.H.J.V.V.</v>
          </cell>
        </row>
        <row r="103">
          <cell r="A103" t="str">
            <v>1618</v>
          </cell>
          <cell r="B103" t="str">
            <v>Conferències.I.U.A.</v>
          </cell>
        </row>
        <row r="104">
          <cell r="A104" t="str">
            <v>1619</v>
          </cell>
          <cell r="B104" t="str">
            <v>Conferències.I.U.L.A.</v>
          </cell>
        </row>
        <row r="105">
          <cell r="A105" t="str">
            <v>1620</v>
          </cell>
          <cell r="B105" t="str">
            <v>Conferències.I.U.de Cultura</v>
          </cell>
        </row>
        <row r="106">
          <cell r="A106" t="str">
            <v>1621</v>
          </cell>
          <cell r="B106" t="str">
            <v>Conferències. Fac.Ciències de la Salut i la vida</v>
          </cell>
        </row>
        <row r="107">
          <cell r="A107" t="str">
            <v>1622</v>
          </cell>
          <cell r="B107" t="str">
            <v>Conferències. Dpt. de Tecnologia (const.)</v>
          </cell>
        </row>
        <row r="108">
          <cell r="A108" t="str">
            <v>1700</v>
          </cell>
          <cell r="B108" t="str">
            <v>Suport a la docència (Pendent d'assignar)</v>
          </cell>
        </row>
        <row r="109">
          <cell r="A109" t="str">
            <v>1701</v>
          </cell>
          <cell r="B109" t="str">
            <v>Suport a la docència.Administració de França</v>
          </cell>
        </row>
        <row r="110">
          <cell r="A110" t="str">
            <v>1702</v>
          </cell>
          <cell r="B110" t="str">
            <v>Suport a la docència.Administració Jaume I</v>
          </cell>
        </row>
        <row r="111">
          <cell r="A111" t="str">
            <v>1703</v>
          </cell>
          <cell r="B111" t="str">
            <v>Suport a la docència. Administració Rambla</v>
          </cell>
        </row>
        <row r="112">
          <cell r="A112" t="str">
            <v>1704</v>
          </cell>
          <cell r="B112" t="str">
            <v>Suport a la docència. I.U.H.J.V.V.</v>
          </cell>
        </row>
        <row r="113">
          <cell r="A113" t="str">
            <v>1705</v>
          </cell>
          <cell r="B113" t="str">
            <v>Suport a la docència. Administració del Mar</v>
          </cell>
        </row>
        <row r="114">
          <cell r="A114" t="str">
            <v>1800</v>
          </cell>
          <cell r="B114" t="str">
            <v>Avaluació institucional</v>
          </cell>
        </row>
        <row r="115">
          <cell r="A115" t="str">
            <v>1801</v>
          </cell>
          <cell r="B115" t="str">
            <v>Formació docent</v>
          </cell>
        </row>
        <row r="116">
          <cell r="A116" t="str">
            <v>2000</v>
          </cell>
          <cell r="B116" t="str">
            <v>Recerca.Convenis i contractes art.11</v>
          </cell>
        </row>
        <row r="117">
          <cell r="A117" t="str">
            <v>2001</v>
          </cell>
          <cell r="B117" t="str">
            <v>Recerca.Serveis</v>
          </cell>
        </row>
        <row r="118">
          <cell r="A118" t="str">
            <v>2100</v>
          </cell>
          <cell r="B118" t="str">
            <v>Subvenció externa de línees de recerca.Projectes i ajuts de la DGES</v>
          </cell>
        </row>
        <row r="119">
          <cell r="A119" t="str">
            <v>2101</v>
          </cell>
          <cell r="B119" t="str">
            <v>Subvenció externa de línees de recerca.Programes i ajuts de la CICYT</v>
          </cell>
        </row>
        <row r="120">
          <cell r="A120" t="str">
            <v>2102</v>
          </cell>
          <cell r="B120" t="str">
            <v>Subvenció externa de línees de recerca.Programes i ajuts de la DGR</v>
          </cell>
        </row>
        <row r="121">
          <cell r="A121" t="str">
            <v>2103</v>
          </cell>
          <cell r="B121" t="str">
            <v>Subvenció externa de línees de recerca.Programes i ajuts europeus</v>
          </cell>
        </row>
        <row r="122">
          <cell r="A122" t="str">
            <v>2104</v>
          </cell>
          <cell r="B122" t="str">
            <v>Subvenció externa de línees de recerca.Progr.i ajuts d'altres org.</v>
          </cell>
        </row>
        <row r="123">
          <cell r="A123" t="str">
            <v>2200</v>
          </cell>
          <cell r="B123" t="str">
            <v>Recerca. Fons Propi de recerca</v>
          </cell>
        </row>
        <row r="124">
          <cell r="A124" t="str">
            <v>2201</v>
          </cell>
          <cell r="B124" t="str">
            <v>Recerca. Pla de mesures</v>
          </cell>
        </row>
        <row r="125">
          <cell r="A125" t="str">
            <v>2202</v>
          </cell>
          <cell r="B125" t="str">
            <v>Recerca. Pla de mesures de suport a la innovació i qualitat docent.</v>
          </cell>
        </row>
        <row r="126">
          <cell r="A126" t="str">
            <v>2300</v>
          </cell>
          <cell r="B126" t="str">
            <v>Difusió de la recerca.Activitats institucionals de promoció</v>
          </cell>
        </row>
        <row r="127">
          <cell r="A127" t="str">
            <v>2301</v>
          </cell>
          <cell r="B127" t="str">
            <v>Difusió de la recerca.Memòria de recerca</v>
          </cell>
        </row>
        <row r="128">
          <cell r="A128" t="str">
            <v>3000</v>
          </cell>
          <cell r="B128" t="str">
            <v>Fons bibliogràfic.Subscripcions,monografies i col·lecc. retrospectives</v>
          </cell>
        </row>
        <row r="129">
          <cell r="A129" t="str">
            <v>3100</v>
          </cell>
          <cell r="B129" t="str">
            <v>Despesa en altres publicacions.Premsa,revistes i diccionaris</v>
          </cell>
        </row>
        <row r="130">
          <cell r="A130" t="str">
            <v>3101</v>
          </cell>
          <cell r="B130" t="str">
            <v>Despesa en altres publicacions.Connexió a bases de dades remotes</v>
          </cell>
        </row>
        <row r="131">
          <cell r="A131" t="str">
            <v>3102</v>
          </cell>
          <cell r="B131" t="str">
            <v>Despesa en altres publicacions.Préstec interbibliotecari</v>
          </cell>
        </row>
        <row r="132">
          <cell r="A132" t="str">
            <v>3300</v>
          </cell>
          <cell r="B132" t="str">
            <v>Biblioteca.Manteniment de fons bibliogràfic</v>
          </cell>
        </row>
        <row r="133">
          <cell r="A133" t="str">
            <v>3301</v>
          </cell>
          <cell r="B133" t="str">
            <v>Biblioteca.Relligat de llibres</v>
          </cell>
        </row>
        <row r="134">
          <cell r="A134" t="str">
            <v>3400</v>
          </cell>
          <cell r="B134" t="str">
            <v>Relacions altres fons informació.Quotes d'associacions</v>
          </cell>
        </row>
        <row r="135">
          <cell r="A135" t="str">
            <v>3401</v>
          </cell>
          <cell r="B135" t="str">
            <v>Relacions altres fons informació.Aport. Consorci Bibliot. Catalunya</v>
          </cell>
        </row>
        <row r="136">
          <cell r="A136" t="str">
            <v>4000</v>
          </cell>
          <cell r="B136" t="str">
            <v>Adquisició d'equips i programes informàtics.Adquisició de hardware</v>
          </cell>
        </row>
        <row r="137">
          <cell r="A137" t="str">
            <v>4001</v>
          </cell>
          <cell r="B137" t="str">
            <v>Adquisició d'equips i programes informàtics.Adquisició de software</v>
          </cell>
        </row>
        <row r="138">
          <cell r="A138" t="str">
            <v>4100</v>
          </cell>
          <cell r="B138" t="str">
            <v>Mant.equips i renovació de llicències.Mant.d'equips procés dades</v>
          </cell>
        </row>
        <row r="139">
          <cell r="A139" t="str">
            <v>4101</v>
          </cell>
          <cell r="B139" t="str">
            <v>Manteniment equips i renovació de llicències.Renov.de llicències</v>
          </cell>
        </row>
        <row r="140">
          <cell r="A140" t="str">
            <v>4200</v>
          </cell>
          <cell r="B140" t="str">
            <v>Material fungible informàtic</v>
          </cell>
        </row>
        <row r="141">
          <cell r="A141" t="str">
            <v>4201</v>
          </cell>
          <cell r="B141" t="str">
            <v>Altre petit material informàtic</v>
          </cell>
        </row>
        <row r="142">
          <cell r="A142" t="str">
            <v>4300</v>
          </cell>
          <cell r="B142" t="str">
            <v>Pla integral de comunicacions.Material pla integral de comunicacions</v>
          </cell>
        </row>
        <row r="143">
          <cell r="A143" t="str">
            <v>4400</v>
          </cell>
          <cell r="B143" t="str">
            <v>Campus global</v>
          </cell>
        </row>
        <row r="144">
          <cell r="A144" t="str">
            <v>4500</v>
          </cell>
          <cell r="B144" t="str">
            <v>Telèfons</v>
          </cell>
        </row>
        <row r="145">
          <cell r="A145" t="str">
            <v>4600</v>
          </cell>
          <cell r="B145" t="str">
            <v>Renting informàtic</v>
          </cell>
        </row>
        <row r="146">
          <cell r="A146" t="str">
            <v>4700</v>
          </cell>
          <cell r="B146" t="str">
            <v>Jornades Sigma 2000</v>
          </cell>
        </row>
        <row r="147">
          <cell r="A147" t="str">
            <v>5000</v>
          </cell>
          <cell r="B147" t="str">
            <v>Personal Administratiu i de serveis. PAS</v>
          </cell>
        </row>
        <row r="148">
          <cell r="A148" t="str">
            <v>5100</v>
          </cell>
          <cell r="B148" t="str">
            <v>Despeses generals de funcionament patrimonial.Arrendaments</v>
          </cell>
        </row>
        <row r="149">
          <cell r="A149" t="str">
            <v>5101</v>
          </cell>
          <cell r="B149" t="str">
            <v>Despeses generals de funcionament patrimonial.Manteniment</v>
          </cell>
        </row>
        <row r="150">
          <cell r="A150" t="str">
            <v>5102</v>
          </cell>
          <cell r="B150" t="str">
            <v>Despeses grals funcionament patrimonial.Material d'oficina,fotocòpies</v>
          </cell>
        </row>
        <row r="151">
          <cell r="A151" t="str">
            <v>5103</v>
          </cell>
          <cell r="B151" t="str">
            <v>Despeses grals.funcionament patrimonial.Subministraments</v>
          </cell>
        </row>
        <row r="152">
          <cell r="A152" t="str">
            <v>5104</v>
          </cell>
          <cell r="B152" t="str">
            <v>Despeses grals.funcionament patrimonial.Comunicacions</v>
          </cell>
        </row>
        <row r="153">
          <cell r="A153" t="str">
            <v>5105</v>
          </cell>
          <cell r="B153" t="str">
            <v>Despeses grals.funcionament patrimonial.Transports</v>
          </cell>
        </row>
        <row r="154">
          <cell r="A154" t="str">
            <v>5106</v>
          </cell>
          <cell r="B154" t="str">
            <v>Despeses generals de funcionament patrimonial.Primes assegurances</v>
          </cell>
        </row>
        <row r="155">
          <cell r="A155" t="str">
            <v>5107</v>
          </cell>
          <cell r="B155" t="str">
            <v>Despeses generals de funcionament patrimonial.Tributs</v>
          </cell>
        </row>
        <row r="156">
          <cell r="A156" t="str">
            <v>5108</v>
          </cell>
          <cell r="B156" t="str">
            <v>Despeses grals.funcionament patrimonial.Anuncis en premsa</v>
          </cell>
        </row>
        <row r="157">
          <cell r="A157" t="str">
            <v>5109</v>
          </cell>
          <cell r="B157" t="str">
            <v>Despeses grals.func.patrimonial.Treballs tècnics i altres treballs</v>
          </cell>
        </row>
        <row r="158">
          <cell r="A158" t="str">
            <v>5110</v>
          </cell>
          <cell r="B158" t="str">
            <v>Despeses grals.funcionament patrimonial.Neteja</v>
          </cell>
        </row>
        <row r="159">
          <cell r="A159" t="str">
            <v>5111</v>
          </cell>
          <cell r="B159" t="str">
            <v>Despeses grals.funcionament patrimonial.Seguretat</v>
          </cell>
        </row>
        <row r="160">
          <cell r="A160" t="str">
            <v>5200</v>
          </cell>
          <cell r="B160" t="str">
            <v>Altres despeses funcionament.Jurídics i contenciosos</v>
          </cell>
        </row>
        <row r="161">
          <cell r="A161" t="str">
            <v>5201</v>
          </cell>
          <cell r="B161" t="str">
            <v>Altres despeses.Estudis tècnics realitzat per personal de la UPF</v>
          </cell>
        </row>
        <row r="162">
          <cell r="A162" t="str">
            <v>5202</v>
          </cell>
          <cell r="B162" t="str">
            <v>Altres despeses.Participació en reunions i conferències</v>
          </cell>
        </row>
        <row r="163">
          <cell r="A163" t="str">
            <v>5203</v>
          </cell>
          <cell r="B163" t="str">
            <v>Altres despeses.Quotes d'associacions</v>
          </cell>
        </row>
        <row r="164">
          <cell r="A164" t="str">
            <v>5204</v>
          </cell>
          <cell r="B164" t="str">
            <v>Altres despeses.Altres treballs realitzats per empreses externes</v>
          </cell>
        </row>
        <row r="165">
          <cell r="A165" t="str">
            <v>5205</v>
          </cell>
          <cell r="B165" t="str">
            <v>Altres despeses.Altres</v>
          </cell>
        </row>
        <row r="166">
          <cell r="A166" t="str">
            <v>5206</v>
          </cell>
          <cell r="B166" t="str">
            <v>Altres despeses.Normalització lingüística</v>
          </cell>
        </row>
        <row r="167">
          <cell r="A167" t="str">
            <v>5207</v>
          </cell>
          <cell r="B167" t="str">
            <v>Posta en marxa. Centre regulació Genòmica.</v>
          </cell>
        </row>
        <row r="168">
          <cell r="A168" t="str">
            <v>5208</v>
          </cell>
          <cell r="B168" t="str">
            <v>Avaluació plans d'estudi</v>
          </cell>
        </row>
        <row r="169">
          <cell r="A169" t="str">
            <v>5300</v>
          </cell>
          <cell r="B169" t="str">
            <v>Funcionament gral.i infraest.Despeses de protocol i institucionals</v>
          </cell>
        </row>
        <row r="170">
          <cell r="A170" t="str">
            <v>5400</v>
          </cell>
          <cell r="B170" t="str">
            <v>Funcionament gral.i infraest.Dietes</v>
          </cell>
        </row>
        <row r="171">
          <cell r="A171" t="str">
            <v>5401</v>
          </cell>
          <cell r="B171" t="str">
            <v>Func. gral. i infraestr.Indemn. per raó del servei. Altres indemnitz.</v>
          </cell>
        </row>
        <row r="172">
          <cell r="A172" t="str">
            <v>5402</v>
          </cell>
          <cell r="B172" t="str">
            <v>Empreses de treball temporal</v>
          </cell>
        </row>
        <row r="173">
          <cell r="A173" t="str">
            <v>5500</v>
          </cell>
          <cell r="B173" t="str">
            <v>Funcionament gral.i infraest.Despeses financeres</v>
          </cell>
        </row>
        <row r="174">
          <cell r="A174" t="str">
            <v>5600</v>
          </cell>
          <cell r="B174" t="str">
            <v>Funcionament general infraestructures.Infraestructura en edificis SGPC</v>
          </cell>
        </row>
        <row r="175">
          <cell r="A175" t="str">
            <v>5601</v>
          </cell>
          <cell r="B175" t="str">
            <v>Func.gral.infr.Infraestructura en edificis.SGPC Àrea Ciutadella</v>
          </cell>
        </row>
        <row r="176">
          <cell r="A176" t="str">
            <v>5602</v>
          </cell>
          <cell r="B176" t="str">
            <v>Func.gral.infr.Infraestructura en edificis.SGPC.Àrea Mercè</v>
          </cell>
        </row>
        <row r="177">
          <cell r="A177" t="str">
            <v>5603</v>
          </cell>
          <cell r="B177" t="str">
            <v>Func.gral.infr.Infraestructura en edificis.SGPC.Àrea Rambla</v>
          </cell>
        </row>
        <row r="178">
          <cell r="A178" t="str">
            <v>5604</v>
          </cell>
          <cell r="B178" t="str">
            <v>Func.gral.infr.Edificis.SGPC.Àrea Estació de França</v>
          </cell>
        </row>
        <row r="179">
          <cell r="A179" t="str">
            <v>5605</v>
          </cell>
          <cell r="B179" t="str">
            <v>Func.gral.infr.en edificis.SGPC.Àrea del Mar</v>
          </cell>
        </row>
        <row r="180">
          <cell r="A180" t="str">
            <v>5700</v>
          </cell>
          <cell r="B180" t="str">
            <v>Func.gral.infraestructures.Infraestr.equipaments i instal·lacions SGPC</v>
          </cell>
        </row>
        <row r="181">
          <cell r="A181" t="str">
            <v>5701</v>
          </cell>
          <cell r="B181" t="str">
            <v>Infraestr.equipaments i instal·lacions.SGPC.Àrea Ciutadella</v>
          </cell>
        </row>
        <row r="182">
          <cell r="A182" t="str">
            <v>5702</v>
          </cell>
          <cell r="B182" t="str">
            <v>Infraestr.equipaments i instal·lacions.SGPC.Àrea Mercè</v>
          </cell>
        </row>
        <row r="183">
          <cell r="A183" t="str">
            <v>5703</v>
          </cell>
          <cell r="B183" t="str">
            <v>Infraestr.equipaments i instal·lacions.SGPC.Àrea Rambla</v>
          </cell>
        </row>
        <row r="184">
          <cell r="A184" t="str">
            <v>5704</v>
          </cell>
          <cell r="B184" t="str">
            <v>Infraestr.equipaments i instal·lacions.SGPC.Àrea Estació de França</v>
          </cell>
        </row>
        <row r="185">
          <cell r="A185" t="str">
            <v>5705</v>
          </cell>
          <cell r="B185" t="str">
            <v>Infraestr.equipaments i instal·lacions.SGPC.Àrea del Mar</v>
          </cell>
        </row>
        <row r="186">
          <cell r="A186" t="str">
            <v>5800</v>
          </cell>
          <cell r="B186" t="str">
            <v>Func.gral.Infraestructures en edificis. UARQ.</v>
          </cell>
        </row>
        <row r="187">
          <cell r="A187" t="str">
            <v>5801</v>
          </cell>
          <cell r="B187" t="str">
            <v>Infraestr.edificis. UARQ.Àrea Ciutadella.</v>
          </cell>
        </row>
        <row r="188">
          <cell r="A188" t="str">
            <v>5802</v>
          </cell>
          <cell r="B188" t="str">
            <v>Infraest.edificis.UARQ.Àrea Mercè</v>
          </cell>
        </row>
        <row r="189">
          <cell r="A189" t="str">
            <v>5803</v>
          </cell>
          <cell r="B189" t="str">
            <v>Infraest.edificis.UARQ.Àrea Rambla</v>
          </cell>
        </row>
        <row r="190">
          <cell r="A190" t="str">
            <v>5804</v>
          </cell>
          <cell r="B190" t="str">
            <v>Infraest.edificis.UARQ.Àrea França</v>
          </cell>
        </row>
        <row r="191">
          <cell r="A191" t="str">
            <v>5805</v>
          </cell>
          <cell r="B191" t="str">
            <v>Infraest.edificis.UARQ.Àrea Mar</v>
          </cell>
        </row>
        <row r="192">
          <cell r="A192" t="str">
            <v>5806</v>
          </cell>
          <cell r="B192" t="str">
            <v>Func.gral.Infraest.equipaments i instal·lacions.UARQ</v>
          </cell>
        </row>
        <row r="193">
          <cell r="A193" t="str">
            <v>5807</v>
          </cell>
          <cell r="B193" t="str">
            <v>Infraest.equipament i instal·lacions.UARQ.Àrea Ciutadella</v>
          </cell>
        </row>
        <row r="194">
          <cell r="A194" t="str">
            <v>5808</v>
          </cell>
          <cell r="B194" t="str">
            <v>Infraest.equipament i instal·lacions.UARQ. Àrea Mercè.</v>
          </cell>
        </row>
        <row r="195">
          <cell r="A195" t="str">
            <v>5809</v>
          </cell>
          <cell r="B195" t="str">
            <v>Infraest.equipament i instal·lacions.UARQ.Àrea Rambla</v>
          </cell>
        </row>
        <row r="196">
          <cell r="A196" t="str">
            <v>5810</v>
          </cell>
          <cell r="B196" t="str">
            <v>Infraest.equipament i instal·lacions.UARQ.Àrea França</v>
          </cell>
        </row>
        <row r="197">
          <cell r="A197" t="str">
            <v>5811</v>
          </cell>
          <cell r="B197" t="str">
            <v>Infraest.equipament i instal·lacions.UARQ.Àrea del Mar.</v>
          </cell>
        </row>
        <row r="198">
          <cell r="A198" t="str">
            <v>6000</v>
          </cell>
          <cell r="B198" t="str">
            <v>Relacions Internacionals.Activitats institucionals de promoció int.</v>
          </cell>
        </row>
        <row r="199">
          <cell r="A199" t="str">
            <v>6001</v>
          </cell>
          <cell r="B199" t="str">
            <v>Relacions Internacionals.Quotes d'associacions internacionals</v>
          </cell>
        </row>
        <row r="200">
          <cell r="A200" t="str">
            <v>6002</v>
          </cell>
          <cell r="B200" t="str">
            <v>Relacions Internacionals.Mat.difusió activitats de caire internacional</v>
          </cell>
        </row>
        <row r="201">
          <cell r="A201" t="str">
            <v>6003</v>
          </cell>
          <cell r="B201" t="str">
            <v>Relacions Internacionals.Programes de cooperació internacional</v>
          </cell>
        </row>
        <row r="202">
          <cell r="A202" t="str">
            <v>6004</v>
          </cell>
          <cell r="B202" t="str">
            <v>Rel.Int.Subprogrames coord. en el marc del programa SOCRATES</v>
          </cell>
        </row>
        <row r="203">
          <cell r="A203" t="str">
            <v>6005</v>
          </cell>
          <cell r="B203" t="str">
            <v>Rel.Int.Beques d'ajuts per a estudiants en el marc del progr.SOCRATES</v>
          </cell>
        </row>
        <row r="204">
          <cell r="A204" t="str">
            <v>6006</v>
          </cell>
          <cell r="B204" t="str">
            <v>Rel.Internacionals.Ajuts a l'exterior</v>
          </cell>
        </row>
        <row r="205">
          <cell r="A205" t="str">
            <v>6100</v>
          </cell>
          <cell r="B205" t="str">
            <v>Altres ajuts amb Institucions.Beques fundació Phonos</v>
          </cell>
        </row>
        <row r="206">
          <cell r="A206" t="str">
            <v>6101</v>
          </cell>
          <cell r="B206" t="str">
            <v>Altres ajuts amb Institucions.Ajuts a altres Institucions</v>
          </cell>
        </row>
        <row r="207">
          <cell r="A207" t="str">
            <v>6200</v>
          </cell>
          <cell r="B207" t="str">
            <v>Despesa de personal del Consell Social</v>
          </cell>
        </row>
        <row r="208">
          <cell r="A208" t="str">
            <v>6201</v>
          </cell>
          <cell r="B208" t="str">
            <v>Despesa de funcionament i infraestructura del Consell Social</v>
          </cell>
        </row>
        <row r="209">
          <cell r="A209" t="str">
            <v>6202</v>
          </cell>
          <cell r="B209" t="str">
            <v>Ajuts del Consell Social</v>
          </cell>
        </row>
        <row r="210">
          <cell r="A210" t="str">
            <v>6203</v>
          </cell>
          <cell r="B210" t="str">
            <v>Jornades de treball dels Consells Socials</v>
          </cell>
        </row>
        <row r="211">
          <cell r="A211" t="str">
            <v>6300</v>
          </cell>
          <cell r="B211" t="str">
            <v>Síndic de Greuges.Funcionament de la Sindicatura de Greuges.</v>
          </cell>
        </row>
        <row r="212">
          <cell r="A212" t="str">
            <v>6400</v>
          </cell>
          <cell r="B212" t="str">
            <v>Relacions Universitat-Societat. Fundació Universitat Nova</v>
          </cell>
        </row>
        <row r="213">
          <cell r="A213" t="str">
            <v>7000</v>
          </cell>
          <cell r="B213" t="str">
            <v>SACU.Aula de Cultura</v>
          </cell>
        </row>
        <row r="214">
          <cell r="A214" t="str">
            <v>7001</v>
          </cell>
          <cell r="B214" t="str">
            <v>SACU.Cultura.Sortides al teatre</v>
          </cell>
        </row>
        <row r="215">
          <cell r="A215" t="str">
            <v>7002</v>
          </cell>
          <cell r="B215" t="str">
            <v>SACU.Cultura.Visites comentades</v>
          </cell>
        </row>
        <row r="216">
          <cell r="A216" t="str">
            <v>7003</v>
          </cell>
          <cell r="B216" t="str">
            <v>SACU.Cultura.Viatges d'interés cultural</v>
          </cell>
        </row>
        <row r="217">
          <cell r="A217" t="str">
            <v>7004</v>
          </cell>
          <cell r="B217" t="str">
            <v>SACU.Cultura.Cursos</v>
          </cell>
        </row>
        <row r="218">
          <cell r="A218" t="str">
            <v>7005</v>
          </cell>
          <cell r="B218" t="str">
            <v>SACU.Exposicions</v>
          </cell>
        </row>
        <row r="219">
          <cell r="A219" t="str">
            <v>7100</v>
          </cell>
          <cell r="B219" t="str">
            <v>SACU.Esports.Formació</v>
          </cell>
        </row>
        <row r="220">
          <cell r="A220" t="str">
            <v>7101</v>
          </cell>
          <cell r="B220" t="str">
            <v>SACU.Esports.Competicions internes</v>
          </cell>
        </row>
        <row r="221">
          <cell r="A221" t="str">
            <v>7102</v>
          </cell>
          <cell r="B221" t="str">
            <v>SACU.Esports.Campionats interuniversitaris</v>
          </cell>
        </row>
        <row r="222">
          <cell r="A222" t="str">
            <v>7103</v>
          </cell>
          <cell r="B222" t="str">
            <v>SACU.Esports.Aula d'esports</v>
          </cell>
        </row>
        <row r="223">
          <cell r="A223" t="str">
            <v>7104</v>
          </cell>
          <cell r="B223" t="str">
            <v>SACU.Esports.Adquisició material esportiu</v>
          </cell>
        </row>
        <row r="224">
          <cell r="A224" t="str">
            <v>7105</v>
          </cell>
          <cell r="B224" t="str">
            <v>SACU.Esports. Esportistes d'alt nivell</v>
          </cell>
        </row>
        <row r="225">
          <cell r="A225" t="str">
            <v>7106</v>
          </cell>
          <cell r="B225" t="str">
            <v>SACU. Esports. Organització Campionats de Catalunya Universitaris</v>
          </cell>
        </row>
        <row r="226">
          <cell r="A226" t="str">
            <v>7200</v>
          </cell>
          <cell r="B226" t="str">
            <v>SACU.GOAP.Publicació Gabinet d'Orientació</v>
          </cell>
        </row>
        <row r="227">
          <cell r="A227" t="str">
            <v>7201</v>
          </cell>
          <cell r="B227" t="str">
            <v>SACU.GOAP.Eines i habilitats per als estudiants</v>
          </cell>
        </row>
        <row r="228">
          <cell r="A228" t="str">
            <v>7202</v>
          </cell>
          <cell r="B228" t="str">
            <v>SACU.GOAP.Llibre de Currículums dels graduats</v>
          </cell>
        </row>
        <row r="229">
          <cell r="A229" t="str">
            <v>7203</v>
          </cell>
          <cell r="B229" t="str">
            <v>SACU.GOAP.Servei Català de Col·locació</v>
          </cell>
        </row>
        <row r="230">
          <cell r="A230" t="str">
            <v>7204</v>
          </cell>
          <cell r="B230" t="str">
            <v>SACU.GOAP.Programes de cooperació educativa.</v>
          </cell>
        </row>
        <row r="231">
          <cell r="A231" t="str">
            <v>7300</v>
          </cell>
          <cell r="B231" t="str">
            <v>Serveis personals.Atenció als estudiants amb minusvalidesa</v>
          </cell>
        </row>
        <row r="232">
          <cell r="A232" t="str">
            <v>7301</v>
          </cell>
          <cell r="B232" t="str">
            <v>Serveis personals.Idiomes</v>
          </cell>
        </row>
        <row r="233">
          <cell r="A233" t="str">
            <v>7302</v>
          </cell>
          <cell r="B233" t="str">
            <v>Serveis personals.Benvinguts a la UPF</v>
          </cell>
        </row>
        <row r="234">
          <cell r="A234" t="str">
            <v>7303</v>
          </cell>
          <cell r="B234" t="str">
            <v>Serveis personals.Conveni fundació Vidal i Barraquer</v>
          </cell>
        </row>
        <row r="235">
          <cell r="A235" t="str">
            <v>7304</v>
          </cell>
          <cell r="B235" t="str">
            <v>Serveis personals.Servei d'assessorament psicològic</v>
          </cell>
        </row>
        <row r="236">
          <cell r="A236" t="str">
            <v>7305</v>
          </cell>
          <cell r="B236" t="str">
            <v>Serveis personals.Altres activitats</v>
          </cell>
        </row>
        <row r="237">
          <cell r="A237" t="str">
            <v>7306</v>
          </cell>
          <cell r="B237" t="str">
            <v>Serveis personals. Orles</v>
          </cell>
        </row>
        <row r="238">
          <cell r="A238" t="str">
            <v>7307</v>
          </cell>
          <cell r="B238" t="str">
            <v>Serveis personals. Festa de Sant Jordi</v>
          </cell>
        </row>
        <row r="239">
          <cell r="A239" t="str">
            <v>7308</v>
          </cell>
          <cell r="B239" t="str">
            <v>Serveis personals.Solidaritat</v>
          </cell>
        </row>
        <row r="240">
          <cell r="A240" t="str">
            <v>7400</v>
          </cell>
          <cell r="B240" t="str">
            <v>Associacions Estudiants.Ajuts a associacions</v>
          </cell>
        </row>
        <row r="241">
          <cell r="A241" t="str">
            <v>7401</v>
          </cell>
          <cell r="B241" t="str">
            <v>Associacions Estudiants.Ajut Consell Estudiants</v>
          </cell>
        </row>
        <row r="242">
          <cell r="A242" t="str">
            <v>7402</v>
          </cell>
          <cell r="B242" t="str">
            <v>Associacions Estudiants.Ajuts als Estudians</v>
          </cell>
        </row>
        <row r="243">
          <cell r="A243" t="str">
            <v>7403</v>
          </cell>
          <cell r="B243" t="str">
            <v>Assoc.Estudiants.Ajuts assistir a jornades de caràcter estudi</v>
          </cell>
        </row>
        <row r="244">
          <cell r="A244" t="str">
            <v>7404</v>
          </cell>
          <cell r="B244" t="str">
            <v>Assoc.Estudiants.Publicació "Les org.d'estudiants a la Universitat"</v>
          </cell>
        </row>
        <row r="245">
          <cell r="A245" t="str">
            <v>7405</v>
          </cell>
          <cell r="B245" t="str">
            <v>Assoc.Estudiants.Ajuts a les revistes d'estudiants</v>
          </cell>
        </row>
        <row r="246">
          <cell r="A246" t="str">
            <v>7406</v>
          </cell>
          <cell r="B246" t="str">
            <v>Assoc.Estudiants.Ajuts a l'associació Antics Alumnes</v>
          </cell>
        </row>
        <row r="247">
          <cell r="A247" t="str">
            <v>7407</v>
          </cell>
          <cell r="B247" t="str">
            <v>Assoc.Estudiants.Altres ajuts d'estudiants</v>
          </cell>
        </row>
        <row r="248">
          <cell r="A248" t="str">
            <v>7408</v>
          </cell>
          <cell r="B248" t="str">
            <v>Assoc.Estudiants.Fons crèdit-estudi</v>
          </cell>
        </row>
        <row r="249">
          <cell r="A249" t="str">
            <v>7500</v>
          </cell>
          <cell r="B249" t="str">
            <v>Programes d'informació.Servei telefònic d'orientació</v>
          </cell>
        </row>
        <row r="250">
          <cell r="A250" t="str">
            <v>7501</v>
          </cell>
          <cell r="B250" t="str">
            <v>Programes d'informació. Punt d'informació a l'estudiant</v>
          </cell>
        </row>
        <row r="251">
          <cell r="A251" t="str">
            <v>7600</v>
          </cell>
          <cell r="B251" t="str">
            <v>Publicacions.Guia de serveis i Activitats Comunitat Universitària</v>
          </cell>
        </row>
        <row r="252">
          <cell r="A252" t="str">
            <v>7601</v>
          </cell>
          <cell r="B252" t="str">
            <v>Publicacions.Guia de l'estudiant</v>
          </cell>
        </row>
        <row r="253">
          <cell r="A253" t="str">
            <v>7602</v>
          </cell>
          <cell r="B253" t="str">
            <v>Publicacions.Avantatges per a la Comunitat Universitària</v>
          </cell>
        </row>
        <row r="254">
          <cell r="A254" t="str">
            <v>7700</v>
          </cell>
          <cell r="B254" t="str">
            <v>SACU.Acte acadèmic de graduació.Despeses d'organització de l'acte</v>
          </cell>
        </row>
        <row r="255">
          <cell r="A255" t="str">
            <v>7701</v>
          </cell>
          <cell r="B255" t="str">
            <v>SACU.Acte acadèmic de graduació.Venda de vídeos</v>
          </cell>
        </row>
        <row r="256">
          <cell r="A256" t="str">
            <v>7702</v>
          </cell>
          <cell r="B256" t="str">
            <v>SACU.Acte acadèmic de graduació. Premis extraordinaris.</v>
          </cell>
        </row>
        <row r="257">
          <cell r="A257" t="str">
            <v>7800</v>
          </cell>
          <cell r="B257" t="str">
            <v>SACU. Programa d'ensenyament d'idiomes</v>
          </cell>
        </row>
        <row r="258">
          <cell r="A258" t="str">
            <v>8000</v>
          </cell>
          <cell r="B258" t="str">
            <v>Comunicació interna i externa.Publicacions.Revista Àgora</v>
          </cell>
        </row>
        <row r="259">
          <cell r="A259" t="str">
            <v>8001</v>
          </cell>
          <cell r="B259" t="str">
            <v>Comunicació interna i extern.Public.Notícies i especial  Notícies</v>
          </cell>
        </row>
        <row r="260">
          <cell r="A260" t="str">
            <v>8002</v>
          </cell>
          <cell r="B260" t="str">
            <v>Comunicació interna i externa.Publicacions.UPF Flash</v>
          </cell>
        </row>
        <row r="261">
          <cell r="A261" t="str">
            <v>8003</v>
          </cell>
          <cell r="B261" t="str">
            <v>Comunicació interna i externa.Publicacions.Memòria curs acadèmic</v>
          </cell>
        </row>
        <row r="262">
          <cell r="A262" t="str">
            <v>8004</v>
          </cell>
          <cell r="B262" t="str">
            <v>Comunicació interna i externa.Publicacions.Guies de la Universitat</v>
          </cell>
        </row>
        <row r="263">
          <cell r="A263" t="str">
            <v>8005</v>
          </cell>
          <cell r="B263" t="str">
            <v>Comunicació interna i externa.Publicacions.Edicions i co-edicions</v>
          </cell>
        </row>
        <row r="264">
          <cell r="A264" t="str">
            <v>8006</v>
          </cell>
          <cell r="B264" t="str">
            <v>Comunicació interna i externa.Publicacions.Altres publicacions</v>
          </cell>
        </row>
        <row r="265">
          <cell r="A265" t="str">
            <v>8007</v>
          </cell>
          <cell r="B265" t="str">
            <v>Comunicació interna i extrena. Publicacions. Llibre institucional</v>
          </cell>
        </row>
        <row r="266">
          <cell r="A266" t="str">
            <v>8100</v>
          </cell>
          <cell r="B266" t="str">
            <v>Comunicació interna i externa.Productes intitucionals i promocionals</v>
          </cell>
        </row>
        <row r="267">
          <cell r="A267" t="str">
            <v>8200</v>
          </cell>
          <cell r="B267" t="str">
            <v>Comunicació interna i externa.Imatge (gràfica i electrònica)</v>
          </cell>
        </row>
        <row r="268">
          <cell r="A268" t="str">
            <v>8201</v>
          </cell>
          <cell r="B268" t="str">
            <v>Comunicació interna i externa.Reportatges (audiovisuals i fotogràfics)</v>
          </cell>
        </row>
        <row r="269">
          <cell r="A269" t="str">
            <v>8300</v>
          </cell>
          <cell r="B269" t="str">
            <v>Comunicació interna i externa.Actes institucionals</v>
          </cell>
        </row>
        <row r="270">
          <cell r="A270" t="str">
            <v>8301</v>
          </cell>
          <cell r="B270" t="str">
            <v>Com.interna i externa. X Aniversari</v>
          </cell>
        </row>
        <row r="271">
          <cell r="A271" t="str">
            <v>8400</v>
          </cell>
          <cell r="B271" t="str">
            <v>Comunicació interna i externa. Anuncis mitjans de comuniació</v>
          </cell>
        </row>
        <row r="272">
          <cell r="A272" t="str">
            <v>8401</v>
          </cell>
          <cell r="B272" t="str">
            <v>Comunicació interna i externa. Recull de premsa</v>
          </cell>
        </row>
        <row r="273">
          <cell r="A273" t="str">
            <v>8402</v>
          </cell>
          <cell r="B273" t="str">
            <v>Comunicació interna i externa. Quotes associacions i drets d'autor</v>
          </cell>
        </row>
        <row r="274">
          <cell r="A274" t="str">
            <v>8403</v>
          </cell>
          <cell r="B274" t="str">
            <v>Comunicació interna i externa. Adquisició publicacions especialitzades</v>
          </cell>
        </row>
        <row r="275">
          <cell r="A275" t="str">
            <v>8404</v>
          </cell>
          <cell r="B275" t="str">
            <v>Comunicació interna i externa. Traduccions i transcripcions.</v>
          </cell>
        </row>
        <row r="276">
          <cell r="A276" t="str">
            <v>8500</v>
          </cell>
          <cell r="B276" t="str">
            <v>Com.electrònica.Sistemes d'informació</v>
          </cell>
        </row>
        <row r="277">
          <cell r="A277" t="str">
            <v>9000</v>
          </cell>
          <cell r="B277" t="str">
            <v>Pla de formació,promoció i acció social.Accions de formació interna</v>
          </cell>
        </row>
        <row r="278">
          <cell r="A278" t="str">
            <v>9001</v>
          </cell>
          <cell r="B278" t="str">
            <v>Accions de formació externa</v>
          </cell>
        </row>
        <row r="279">
          <cell r="A279" t="str">
            <v>9002</v>
          </cell>
          <cell r="B279" t="str">
            <v>Projectes Unitat de Formació</v>
          </cell>
        </row>
        <row r="280">
          <cell r="A280" t="str">
            <v>9100</v>
          </cell>
          <cell r="B280" t="str">
            <v>Assegurances de personal laboral,d'acord conveni</v>
          </cell>
        </row>
        <row r="281">
          <cell r="A281" t="str">
            <v>9200</v>
          </cell>
          <cell r="B281" t="str">
            <v>Ajuts-menjador per al personal d'administració</v>
          </cell>
        </row>
        <row r="282">
          <cell r="A282" t="str">
            <v>9300</v>
          </cell>
          <cell r="B282" t="str">
            <v>Beques matriculació personal/familiars a Univ.Púb.</v>
          </cell>
        </row>
        <row r="283">
          <cell r="A283" t="str">
            <v>9400</v>
          </cell>
          <cell r="B283" t="str">
            <v>Concessió de préstecs al personal</v>
          </cell>
        </row>
        <row r="284">
          <cell r="A284" t="str">
            <v>9401</v>
          </cell>
          <cell r="B284" t="str">
            <v>Acció Social</v>
          </cell>
        </row>
        <row r="285">
          <cell r="A285" t="str">
            <v>9500</v>
          </cell>
          <cell r="B285" t="str">
            <v>Oposicions PAS, taxes i despeses</v>
          </cell>
        </row>
        <row r="286">
          <cell r="A286" t="str">
            <v>9501</v>
          </cell>
          <cell r="B286" t="str">
            <v>Contractació laboral fix</v>
          </cell>
        </row>
        <row r="287">
          <cell r="A287" t="str">
            <v>9600</v>
          </cell>
          <cell r="B287" t="str">
            <v>Accions de formació docent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 per power point"/>
      <sheetName val="Resum HABITUAL SEGONS diuie"/>
      <sheetName val="Nous estudis 2010"/>
      <sheetName val="Port"/>
      <sheetName val="PREVISIO 1"/>
      <sheetName val="Variació"/>
      <sheetName val="Derivada"/>
      <sheetName val="PDI F"/>
      <sheetName val="PDI L"/>
      <sheetName val="PDI LUC"/>
      <sheetName val="PAS F"/>
      <sheetName val="PAS L"/>
      <sheetName val="PI"/>
      <sheetName val="CREIX10"/>
      <sheetName val="ANNEX"/>
      <sheetName val="resum pel ppto 2010"/>
      <sheetName val="PDI F per annex 2010"/>
      <sheetName val="PDI L per annex 2010"/>
      <sheetName val="PDI LUC per annex 2010"/>
      <sheetName val="PAS F per annex 2010"/>
      <sheetName val="PAS L per annex 2010"/>
      <sheetName val="TANCAM12_09"/>
      <sheetName val="P INV08"/>
      <sheetName val=" SH"/>
      <sheetName val="SS"/>
      <sheetName val="RYC"/>
      <sheetName val="PROF 07-08"/>
      <sheetName val="cap 1 només en matr.inacab."/>
      <sheetName val="CREIX10 (2)"/>
      <sheetName val="RISC"/>
      <sheetName val="ANNEX FINAL (2)"/>
      <sheetName val="Resum"/>
    </sheetNames>
    <sheetDataSet>
      <sheetData sheetId="27">
        <row r="101">
          <cell r="A101" t="str">
            <v>Unitat de despesa</v>
          </cell>
          <cell r="B101" t="str">
            <v>Descripció Unitat de despesa</v>
          </cell>
          <cell r="C101" t="str">
            <v>Despesa Genèrica 2010</v>
          </cell>
          <cell r="D101" t="str">
            <v>Despesa Específica 2010</v>
          </cell>
          <cell r="E101" t="str">
            <v>DESPESA 2010</v>
          </cell>
          <cell r="F101" t="str">
            <v>Aplicació de despesa</v>
          </cell>
        </row>
        <row r="103">
          <cell r="A103" t="str">
            <v>11.01.201</v>
          </cell>
          <cell r="B103" t="str">
            <v>Gerència - Despeses de Personal. Plantilla Personal Acadèmic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13"/>
  <sheetViews>
    <sheetView tabSelected="1" zoomScalePageLayoutView="115" workbookViewId="0" topLeftCell="A1">
      <selection activeCell="A15" sqref="A15"/>
    </sheetView>
  </sheetViews>
  <sheetFormatPr defaultColWidth="11.421875" defaultRowHeight="15"/>
  <cols>
    <col min="1" max="1" width="29.140625" style="326" customWidth="1"/>
    <col min="2" max="3" width="13.140625" style="326" customWidth="1"/>
    <col min="4" max="4" width="20.00390625" style="326" customWidth="1"/>
    <col min="5" max="5" width="18.00390625" style="326" customWidth="1"/>
    <col min="6" max="16384" width="11.421875" style="326" customWidth="1"/>
  </cols>
  <sheetData>
    <row r="1" spans="1:4" ht="26.25" customHeight="1">
      <c r="A1" s="410" t="s">
        <v>3</v>
      </c>
      <c r="B1" s="411" t="s">
        <v>380</v>
      </c>
      <c r="C1" s="411" t="s">
        <v>381</v>
      </c>
      <c r="D1" s="411" t="s">
        <v>382</v>
      </c>
    </row>
    <row r="2" spans="1:4" ht="12.75">
      <c r="A2" s="350"/>
      <c r="B2" s="350"/>
      <c r="C2" s="350"/>
      <c r="D2" s="350"/>
    </row>
    <row r="3" spans="1:5" ht="13.5" thickBot="1">
      <c r="A3" s="389" t="s">
        <v>4</v>
      </c>
      <c r="B3" s="390" t="s">
        <v>5</v>
      </c>
      <c r="C3" s="390">
        <v>75</v>
      </c>
      <c r="D3" s="391">
        <v>75</v>
      </c>
      <c r="E3" s="327"/>
    </row>
    <row r="4" spans="1:5" ht="13.5" thickBot="1">
      <c r="A4" s="389" t="s">
        <v>6</v>
      </c>
      <c r="B4" s="390" t="s">
        <v>5</v>
      </c>
      <c r="C4" s="390">
        <v>260</v>
      </c>
      <c r="D4" s="391">
        <v>260</v>
      </c>
      <c r="E4" s="328"/>
    </row>
    <row r="5" spans="1:5" ht="13.5" thickBot="1">
      <c r="A5" s="389" t="s">
        <v>6</v>
      </c>
      <c r="B5" s="390">
        <v>6</v>
      </c>
      <c r="C5" s="390">
        <v>2</v>
      </c>
      <c r="D5" s="391">
        <v>1.5</v>
      </c>
      <c r="E5" s="328"/>
    </row>
    <row r="6" spans="1:5" ht="13.5" thickBot="1">
      <c r="A6" s="389" t="s">
        <v>159</v>
      </c>
      <c r="B6" s="390">
        <v>6</v>
      </c>
      <c r="C6" s="390">
        <v>1</v>
      </c>
      <c r="D6" s="391">
        <v>0.75</v>
      </c>
      <c r="E6" s="328"/>
    </row>
    <row r="7" spans="1:5" ht="13.5" thickBot="1">
      <c r="A7" s="389" t="s">
        <v>359</v>
      </c>
      <c r="B7" s="390">
        <v>3</v>
      </c>
      <c r="C7" s="390">
        <v>1</v>
      </c>
      <c r="D7" s="391">
        <v>0.375</v>
      </c>
      <c r="E7" s="328"/>
    </row>
    <row r="8" spans="1:5" ht="13.5" thickBot="1">
      <c r="A8" s="389" t="s">
        <v>7</v>
      </c>
      <c r="B8" s="390" t="s">
        <v>5</v>
      </c>
      <c r="C8" s="390">
        <v>4</v>
      </c>
      <c r="D8" s="391">
        <v>4</v>
      </c>
      <c r="E8" s="328"/>
    </row>
    <row r="9" spans="1:5" ht="13.5" thickBot="1">
      <c r="A9" s="389" t="s">
        <v>8</v>
      </c>
      <c r="B9" s="390" t="s">
        <v>5</v>
      </c>
      <c r="C9" s="390">
        <v>50</v>
      </c>
      <c r="D9" s="391">
        <v>50</v>
      </c>
      <c r="E9" s="328"/>
    </row>
    <row r="10" spans="1:5" ht="13.5" thickBot="1">
      <c r="A10" s="389" t="s">
        <v>8</v>
      </c>
      <c r="B10" s="390">
        <v>6</v>
      </c>
      <c r="C10" s="390">
        <v>2</v>
      </c>
      <c r="D10" s="391">
        <v>1.5</v>
      </c>
      <c r="E10" s="328"/>
    </row>
    <row r="11" spans="1:5" ht="13.5" thickBot="1">
      <c r="A11" s="392" t="s">
        <v>325</v>
      </c>
      <c r="B11" s="392"/>
      <c r="C11" s="412">
        <v>395</v>
      </c>
      <c r="D11" s="403">
        <v>393.125</v>
      </c>
      <c r="E11" s="328"/>
    </row>
    <row r="12" spans="1:5" ht="12.75">
      <c r="A12" s="442"/>
      <c r="B12" s="443"/>
      <c r="C12" s="443"/>
      <c r="D12" s="443"/>
      <c r="E12" s="325"/>
    </row>
    <row r="13" ht="12.75">
      <c r="E13" s="329"/>
    </row>
  </sheetData>
  <sheetProtection/>
  <mergeCells count="1">
    <mergeCell ref="A12:D12"/>
  </mergeCells>
  <printOptions horizontalCentered="1"/>
  <pageMargins left="0.3937007874015748" right="0.7480314960629921" top="0.984251968503937" bottom="0.984251968503937" header="0.3937007874015748" footer="0.31496062992125984"/>
  <pageSetup firstPageNumber="151" useFirstPageNumber="1" horizontalDpi="600" verticalDpi="600" orientation="portrait" paperSize="9" r:id="rId1"/>
  <headerFooter scaleWithDoc="0" alignWithMargins="0">
    <oddHeader>&amp;CPàgina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12"/>
  <sheetViews>
    <sheetView zoomScalePageLayoutView="115" workbookViewId="0" topLeftCell="A1">
      <selection activeCell="A13" sqref="A13"/>
    </sheetView>
  </sheetViews>
  <sheetFormatPr defaultColWidth="11.421875" defaultRowHeight="15"/>
  <cols>
    <col min="1" max="1" width="43.7109375" style="322" bestFit="1" customWidth="1"/>
    <col min="2" max="2" width="14.7109375" style="322" bestFit="1" customWidth="1"/>
    <col min="3" max="16384" width="11.421875" style="322" customWidth="1"/>
  </cols>
  <sheetData>
    <row r="1" spans="1:2" ht="15.75" thickBot="1">
      <c r="A1" s="338" t="s">
        <v>321</v>
      </c>
      <c r="B1" s="413"/>
    </row>
    <row r="2" spans="1:2" ht="15.75" thickBot="1">
      <c r="A2" s="431" t="s">
        <v>324</v>
      </c>
      <c r="B2" s="416">
        <v>5271908</v>
      </c>
    </row>
    <row r="3" spans="1:2" ht="15.75" thickBot="1">
      <c r="A3" s="431" t="s">
        <v>269</v>
      </c>
      <c r="B3" s="417">
        <v>719783.82</v>
      </c>
    </row>
    <row r="4" spans="1:2" ht="15.75" thickBot="1">
      <c r="A4" s="431" t="s">
        <v>309</v>
      </c>
      <c r="B4" s="417">
        <v>61370.4</v>
      </c>
    </row>
    <row r="5" spans="1:2" s="326" customFormat="1" ht="13.5" thickBot="1">
      <c r="A5" s="389" t="s">
        <v>161</v>
      </c>
      <c r="B5" s="417">
        <v>0</v>
      </c>
    </row>
    <row r="6" spans="1:2" s="326" customFormat="1" ht="13.5" thickBot="1">
      <c r="A6" s="389" t="s">
        <v>358</v>
      </c>
      <c r="B6" s="419">
        <v>10000</v>
      </c>
    </row>
    <row r="7" spans="1:2" ht="15.75" thickBot="1">
      <c r="A7" s="389" t="s">
        <v>160</v>
      </c>
      <c r="B7" s="419" t="s">
        <v>356</v>
      </c>
    </row>
    <row r="8" spans="1:2" ht="15.75" thickBot="1">
      <c r="A8" s="432" t="s">
        <v>321</v>
      </c>
      <c r="B8" s="420">
        <v>6063062.220000001</v>
      </c>
    </row>
    <row r="9" spans="1:2" ht="15.75" thickBot="1">
      <c r="A9" s="433" t="s">
        <v>323</v>
      </c>
      <c r="B9" s="421">
        <v>1624326.8</v>
      </c>
    </row>
    <row r="10" spans="1:2" ht="15.75" thickBot="1">
      <c r="A10" s="432" t="s">
        <v>308</v>
      </c>
      <c r="B10" s="422">
        <v>7687389.0200000005</v>
      </c>
    </row>
    <row r="11" ht="15">
      <c r="B11" s="418"/>
    </row>
    <row r="12" ht="15">
      <c r="B12" s="418"/>
    </row>
  </sheetData>
  <sheetProtection/>
  <printOptions horizontalCentered="1"/>
  <pageMargins left="0.3937007874015748" right="0.7480314960629921" top="0.984251968503937" bottom="0.984251968503937" header="0.3937007874015748" footer="0.31496062992125984"/>
  <pageSetup firstPageNumber="156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13"/>
  <sheetViews>
    <sheetView zoomScalePageLayoutView="130" workbookViewId="0" topLeftCell="A1">
      <selection activeCell="B2" sqref="B2"/>
    </sheetView>
  </sheetViews>
  <sheetFormatPr defaultColWidth="11.421875" defaultRowHeight="15"/>
  <cols>
    <col min="1" max="1" width="43.7109375" style="322" bestFit="1" customWidth="1"/>
    <col min="2" max="2" width="20.28125" style="322" customWidth="1"/>
    <col min="3" max="3" width="11.421875" style="322" customWidth="1"/>
    <col min="4" max="4" width="12.00390625" style="322" bestFit="1" customWidth="1"/>
    <col min="5" max="16384" width="11.421875" style="322" customWidth="1"/>
  </cols>
  <sheetData>
    <row r="1" spans="1:2" ht="15.75">
      <c r="A1" s="342" t="s">
        <v>310</v>
      </c>
      <c r="B1" s="332"/>
    </row>
    <row r="2" spans="1:3" ht="38.25">
      <c r="A2" s="440" t="s">
        <v>311</v>
      </c>
      <c r="B2" s="424" t="s">
        <v>355</v>
      </c>
      <c r="C2" s="424" t="s">
        <v>313</v>
      </c>
    </row>
    <row r="3" spans="1:3" ht="15">
      <c r="A3" s="437" t="s">
        <v>312</v>
      </c>
      <c r="B3" s="375">
        <v>2</v>
      </c>
      <c r="C3" s="376">
        <v>3373.68</v>
      </c>
    </row>
    <row r="4" spans="1:3" ht="15">
      <c r="A4" s="436" t="s">
        <v>268</v>
      </c>
      <c r="B4" s="377">
        <v>2</v>
      </c>
      <c r="C4" s="378">
        <v>3373.68</v>
      </c>
    </row>
    <row r="5" spans="1:3" ht="15">
      <c r="A5" s="438" t="s">
        <v>386</v>
      </c>
      <c r="B5" s="438"/>
      <c r="C5" s="354">
        <v>3373.68</v>
      </c>
    </row>
    <row r="6" spans="1:3" ht="15">
      <c r="A6" s="343" t="s">
        <v>319</v>
      </c>
      <c r="B6" s="344"/>
      <c r="C6" s="414">
        <v>910.89</v>
      </c>
    </row>
    <row r="7" spans="1:3" ht="15" customHeight="1">
      <c r="A7" s="438" t="s">
        <v>308</v>
      </c>
      <c r="B7" s="438"/>
      <c r="C7" s="354">
        <v>4284.57</v>
      </c>
    </row>
    <row r="8" ht="12.75" customHeight="1"/>
    <row r="9" spans="1:2" ht="15">
      <c r="A9" s="345"/>
      <c r="B9" s="346"/>
    </row>
    <row r="10" spans="1:2" ht="15">
      <c r="A10" s="345"/>
      <c r="B10" s="346"/>
    </row>
    <row r="11" spans="1:3" ht="15">
      <c r="A11" s="345"/>
      <c r="B11" s="323"/>
      <c r="C11" s="323"/>
    </row>
    <row r="12" spans="1:3" ht="15">
      <c r="A12" s="345"/>
      <c r="B12" s="323"/>
      <c r="C12" s="323"/>
    </row>
    <row r="13" spans="1:3" ht="15">
      <c r="A13" s="345"/>
      <c r="B13" s="323"/>
      <c r="C13" s="323"/>
    </row>
  </sheetData>
  <sheetProtection/>
  <printOptions horizontalCentered="1"/>
  <pageMargins left="0.3937007874015748" right="0.7480314960629921" top="0.984251968503937" bottom="0.984251968503937" header="0.3937007874015748" footer="0.31496062992125984"/>
  <pageSetup firstPageNumber="158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10"/>
  <sheetViews>
    <sheetView zoomScalePageLayoutView="145" workbookViewId="0" topLeftCell="A1">
      <selection activeCell="A14" sqref="A14"/>
    </sheetView>
  </sheetViews>
  <sheetFormatPr defaultColWidth="11.421875" defaultRowHeight="15"/>
  <cols>
    <col min="1" max="1" width="22.140625" style="324" customWidth="1"/>
    <col min="2" max="2" width="8.7109375" style="324" customWidth="1"/>
    <col min="3" max="3" width="16.7109375" style="324" customWidth="1"/>
    <col min="4" max="4" width="13.140625" style="324" customWidth="1"/>
    <col min="5" max="5" width="15.140625" style="324" customWidth="1"/>
    <col min="6" max="6" width="12.00390625" style="324" customWidth="1"/>
    <col min="7" max="16384" width="11.421875" style="324" customWidth="1"/>
  </cols>
  <sheetData>
    <row r="1" spans="1:3" ht="15.75">
      <c r="A1" s="496" t="s">
        <v>314</v>
      </c>
      <c r="B1" s="497"/>
      <c r="C1" s="497"/>
    </row>
    <row r="2" spans="1:5" ht="38.25">
      <c r="A2" s="441" t="s">
        <v>1</v>
      </c>
      <c r="B2" s="425" t="s">
        <v>315</v>
      </c>
      <c r="C2" s="425" t="s">
        <v>355</v>
      </c>
      <c r="D2" s="425" t="s">
        <v>316</v>
      </c>
      <c r="E2" s="425" t="s">
        <v>317</v>
      </c>
    </row>
    <row r="3" spans="1:5" ht="15">
      <c r="A3" s="351" t="s">
        <v>378</v>
      </c>
      <c r="B3" s="352" t="s">
        <v>5</v>
      </c>
      <c r="C3" s="369">
        <v>3</v>
      </c>
      <c r="D3" s="353">
        <v>37920.1</v>
      </c>
      <c r="E3" s="353">
        <v>56880.14</v>
      </c>
    </row>
    <row r="4" spans="1:5" ht="15">
      <c r="A4" s="351" t="s">
        <v>379</v>
      </c>
      <c r="B4" s="352" t="s">
        <v>5</v>
      </c>
      <c r="C4" s="369">
        <v>1</v>
      </c>
      <c r="D4" s="353">
        <v>4017.06</v>
      </c>
      <c r="E4" s="353">
        <v>27590.94</v>
      </c>
    </row>
    <row r="5" spans="1:5" ht="15">
      <c r="A5" s="381" t="s">
        <v>268</v>
      </c>
      <c r="B5" s="381"/>
      <c r="C5" s="388">
        <v>4</v>
      </c>
      <c r="D5" s="358">
        <v>41937.159999999996</v>
      </c>
      <c r="E5" s="358">
        <v>84471.08</v>
      </c>
    </row>
    <row r="6" spans="1:5" ht="15">
      <c r="A6" s="351" t="s">
        <v>269</v>
      </c>
      <c r="B6" s="347"/>
      <c r="C6" s="348"/>
      <c r="D6" s="353">
        <v>0</v>
      </c>
      <c r="E6" s="349"/>
    </row>
    <row r="7" spans="1:5" ht="14.25" customHeight="1">
      <c r="A7" s="495" t="s">
        <v>387</v>
      </c>
      <c r="B7" s="495"/>
      <c r="C7" s="495"/>
      <c r="D7" s="415">
        <v>41937.159999999996</v>
      </c>
      <c r="E7" s="415">
        <v>84471.08</v>
      </c>
    </row>
    <row r="8" spans="1:5" ht="15" customHeight="1">
      <c r="A8" s="498" t="s">
        <v>323</v>
      </c>
      <c r="B8" s="499"/>
      <c r="C8" s="499"/>
      <c r="D8" s="500">
        <v>11323.03</v>
      </c>
      <c r="E8" s="502"/>
    </row>
    <row r="9" spans="1:5" ht="0.75" customHeight="1">
      <c r="A9" s="499"/>
      <c r="B9" s="499"/>
      <c r="C9" s="499"/>
      <c r="D9" s="501"/>
      <c r="E9" s="503"/>
    </row>
    <row r="10" spans="1:5" ht="15">
      <c r="A10" s="495" t="s">
        <v>357</v>
      </c>
      <c r="B10" s="495"/>
      <c r="C10" s="495"/>
      <c r="D10" s="379">
        <v>53260.19</v>
      </c>
      <c r="E10" s="379"/>
    </row>
  </sheetData>
  <sheetProtection/>
  <mergeCells count="6">
    <mergeCell ref="A10:C10"/>
    <mergeCell ref="A7:C7"/>
    <mergeCell ref="A1:C1"/>
    <mergeCell ref="A8:C9"/>
    <mergeCell ref="D8:D9"/>
    <mergeCell ref="E8:E9"/>
  </mergeCells>
  <printOptions horizontalCentered="1"/>
  <pageMargins left="0.3937007874015748" right="0.7480314960629921" top="0.984251968503937" bottom="0.984251968503937" header="0.3937007874015748" footer="0.31496062992125984"/>
  <pageSetup firstPageNumber="159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68"/>
  <sheetViews>
    <sheetView zoomScalePageLayoutView="0" workbookViewId="0" topLeftCell="A22">
      <selection activeCell="E65" sqref="E65"/>
    </sheetView>
  </sheetViews>
  <sheetFormatPr defaultColWidth="11.421875" defaultRowHeight="15"/>
  <cols>
    <col min="1" max="1" width="7.00390625" style="44" customWidth="1"/>
    <col min="2" max="2" width="1.7109375" style="44" customWidth="1"/>
    <col min="3" max="3" width="4.421875" style="11" customWidth="1"/>
    <col min="4" max="4" width="7.7109375" style="44" customWidth="1"/>
    <col min="5" max="5" width="10.7109375" style="11" customWidth="1"/>
    <col min="6" max="6" width="9.8515625" style="11" customWidth="1"/>
    <col min="7" max="8" width="3.421875" style="11" customWidth="1"/>
    <col min="9" max="9" width="7.7109375" style="11" customWidth="1"/>
    <col min="10" max="10" width="8.7109375" style="11" customWidth="1"/>
    <col min="11" max="11" width="12.00390625" style="11" customWidth="1"/>
    <col min="12" max="12" width="10.421875" style="11" customWidth="1"/>
    <col min="13" max="13" width="3.421875" style="11" customWidth="1"/>
    <col min="14" max="14" width="11.140625" style="11" customWidth="1"/>
    <col min="15" max="15" width="7.7109375" style="11" customWidth="1"/>
    <col min="16" max="16" width="13.421875" style="11" bestFit="1" customWidth="1"/>
    <col min="17" max="17" width="2.421875" style="11" customWidth="1"/>
    <col min="18" max="18" width="3.421875" style="11" customWidth="1"/>
    <col min="19" max="20" width="7.7109375" style="11" customWidth="1"/>
    <col min="21" max="21" width="7.421875" style="11" customWidth="1"/>
    <col min="22" max="22" width="5.28125" style="11" customWidth="1"/>
    <col min="23" max="23" width="3.8515625" style="11" customWidth="1"/>
    <col min="24" max="24" width="7.421875" style="11" bestFit="1" customWidth="1"/>
    <col min="25" max="25" width="6.421875" style="11" bestFit="1" customWidth="1"/>
    <col min="26" max="26" width="8.7109375" style="11" bestFit="1" customWidth="1"/>
    <col min="27" max="16384" width="11.421875" style="11" customWidth="1"/>
  </cols>
  <sheetData>
    <row r="1" spans="1:4" s="10" customFormat="1" ht="12.75">
      <c r="A1" s="13" t="s">
        <v>54</v>
      </c>
      <c r="B1" s="13"/>
      <c r="D1" s="14"/>
    </row>
    <row r="2" spans="1:4" s="16" customFormat="1" ht="23.25">
      <c r="A2" s="15" t="s">
        <v>55</v>
      </c>
      <c r="B2" s="15"/>
      <c r="D2" s="17"/>
    </row>
    <row r="3" spans="1:21" s="20" customFormat="1" ht="18">
      <c r="A3" s="18" t="s">
        <v>56</v>
      </c>
      <c r="B3" s="19"/>
      <c r="D3" s="21"/>
      <c r="R3" s="22"/>
      <c r="S3" s="22"/>
      <c r="T3" s="22"/>
      <c r="U3" s="22"/>
    </row>
    <row r="4" spans="1:26" s="5" customFormat="1" ht="12">
      <c r="A4" s="4"/>
      <c r="B4" s="4"/>
      <c r="C4" s="23" t="s">
        <v>57</v>
      </c>
      <c r="D4" s="24"/>
      <c r="E4" s="25"/>
      <c r="F4" s="25"/>
      <c r="H4" s="23" t="s">
        <v>58</v>
      </c>
      <c r="I4" s="26"/>
      <c r="J4" s="25"/>
      <c r="K4" s="26"/>
      <c r="L4" s="25"/>
      <c r="M4" s="23" t="s">
        <v>59</v>
      </c>
      <c r="N4" s="26"/>
      <c r="O4" s="25"/>
      <c r="P4" s="26"/>
      <c r="R4" s="23" t="s">
        <v>60</v>
      </c>
      <c r="S4" s="26"/>
      <c r="T4" s="25"/>
      <c r="U4" s="26"/>
      <c r="V4" s="1"/>
      <c r="W4" s="23" t="s">
        <v>61</v>
      </c>
      <c r="X4" s="26"/>
      <c r="Y4" s="25"/>
      <c r="Z4" s="26"/>
    </row>
    <row r="5" spans="1:26" s="5" customFormat="1" ht="12">
      <c r="A5" s="27" t="s">
        <v>62</v>
      </c>
      <c r="B5" s="4"/>
      <c r="C5" s="27" t="s">
        <v>63</v>
      </c>
      <c r="D5" s="27" t="s">
        <v>64</v>
      </c>
      <c r="E5" s="28" t="s">
        <v>65</v>
      </c>
      <c r="F5" s="29" t="s">
        <v>66</v>
      </c>
      <c r="H5" s="27" t="s">
        <v>63</v>
      </c>
      <c r="I5" s="27" t="s">
        <v>64</v>
      </c>
      <c r="J5" s="28" t="s">
        <v>65</v>
      </c>
      <c r="K5" s="29" t="s">
        <v>66</v>
      </c>
      <c r="L5" s="25"/>
      <c r="M5" s="27" t="s">
        <v>63</v>
      </c>
      <c r="N5" s="27" t="s">
        <v>64</v>
      </c>
      <c r="O5" s="28" t="s">
        <v>65</v>
      </c>
      <c r="P5" s="29" t="s">
        <v>66</v>
      </c>
      <c r="R5" s="27" t="s">
        <v>63</v>
      </c>
      <c r="S5" s="27" t="s">
        <v>64</v>
      </c>
      <c r="T5" s="28" t="s">
        <v>65</v>
      </c>
      <c r="U5" s="29" t="s">
        <v>66</v>
      </c>
      <c r="V5" s="1"/>
      <c r="W5" s="27" t="s">
        <v>63</v>
      </c>
      <c r="X5" s="27" t="s">
        <v>64</v>
      </c>
      <c r="Y5" s="28" t="s">
        <v>65</v>
      </c>
      <c r="Z5" s="29" t="s">
        <v>66</v>
      </c>
    </row>
    <row r="6" spans="1:26" s="5" customFormat="1" ht="12">
      <c r="A6" s="30">
        <f>'[1]PAS L'!K5</f>
        <v>42</v>
      </c>
      <c r="B6" s="4"/>
      <c r="C6" s="31">
        <v>1</v>
      </c>
      <c r="D6" s="32">
        <v>144</v>
      </c>
      <c r="E6" s="33">
        <v>726.45</v>
      </c>
      <c r="F6" s="33">
        <v>104608.8</v>
      </c>
      <c r="H6" s="31">
        <v>1</v>
      </c>
      <c r="I6" s="34">
        <v>159</v>
      </c>
      <c r="J6" s="33">
        <v>782.25</v>
      </c>
      <c r="K6" s="33">
        <v>124377.75</v>
      </c>
      <c r="L6" s="25"/>
      <c r="M6" s="31">
        <v>1</v>
      </c>
      <c r="N6" s="34">
        <v>172</v>
      </c>
      <c r="O6" s="33">
        <v>817.45125</v>
      </c>
      <c r="P6" s="33">
        <v>140601.615</v>
      </c>
      <c r="R6" s="31">
        <v>1</v>
      </c>
      <c r="S6" s="34">
        <v>186</v>
      </c>
      <c r="T6" s="35">
        <v>854.2365562499999</v>
      </c>
      <c r="U6" s="33">
        <v>158887.99946249998</v>
      </c>
      <c r="V6" s="1"/>
      <c r="W6" s="31">
        <v>1</v>
      </c>
      <c r="X6" s="34">
        <v>210</v>
      </c>
      <c r="Y6" s="35">
        <v>815.25</v>
      </c>
      <c r="Z6" s="33">
        <f>X6*Y6</f>
        <v>171202.5</v>
      </c>
    </row>
    <row r="7" spans="1:26" s="5" customFormat="1" ht="12">
      <c r="A7" s="30">
        <f>'[1]PAS L'!K19</f>
        <v>41</v>
      </c>
      <c r="B7" s="30"/>
      <c r="C7" s="31">
        <v>2</v>
      </c>
      <c r="D7" s="32">
        <v>114</v>
      </c>
      <c r="E7" s="33">
        <v>607.65</v>
      </c>
      <c r="F7" s="33">
        <v>69272.1</v>
      </c>
      <c r="H7" s="31">
        <v>2</v>
      </c>
      <c r="I7" s="34">
        <v>120</v>
      </c>
      <c r="J7" s="33">
        <v>654.15</v>
      </c>
      <c r="K7" s="33">
        <v>78498</v>
      </c>
      <c r="L7" s="25"/>
      <c r="M7" s="31">
        <v>2</v>
      </c>
      <c r="N7" s="34">
        <v>130.66666666666666</v>
      </c>
      <c r="O7" s="33">
        <v>683.5867499999999</v>
      </c>
      <c r="P7" s="33">
        <v>89322.00199999998</v>
      </c>
      <c r="R7" s="31">
        <v>2</v>
      </c>
      <c r="S7" s="34">
        <v>142.66666666666666</v>
      </c>
      <c r="T7" s="35">
        <v>714.3481537499999</v>
      </c>
      <c r="U7" s="33">
        <v>101913.66993499998</v>
      </c>
      <c r="V7" s="1"/>
      <c r="W7" s="31">
        <v>2</v>
      </c>
      <c r="X7" s="34">
        <v>180</v>
      </c>
      <c r="Y7" s="35">
        <v>681.9</v>
      </c>
      <c r="Z7" s="33">
        <f>X7*Y7</f>
        <v>122742</v>
      </c>
    </row>
    <row r="8" spans="1:26" s="5" customFormat="1" ht="12">
      <c r="A8" s="30">
        <f>'[1]PAS L'!K30</f>
        <v>72</v>
      </c>
      <c r="B8" s="30"/>
      <c r="C8" s="31">
        <v>3</v>
      </c>
      <c r="D8" s="32">
        <v>171</v>
      </c>
      <c r="E8" s="33">
        <v>607.65</v>
      </c>
      <c r="F8" s="33">
        <v>103908.15</v>
      </c>
      <c r="H8" s="31">
        <v>3</v>
      </c>
      <c r="I8" s="34">
        <v>224</v>
      </c>
      <c r="J8" s="33">
        <v>654.15</v>
      </c>
      <c r="K8" s="33">
        <v>146529.6</v>
      </c>
      <c r="L8" s="25"/>
      <c r="M8" s="31">
        <v>3</v>
      </c>
      <c r="N8" s="34">
        <v>245.77777777777777</v>
      </c>
      <c r="O8" s="33">
        <v>683.5867499999999</v>
      </c>
      <c r="P8" s="33">
        <v>168010.4323333333</v>
      </c>
      <c r="R8" s="31">
        <v>3</v>
      </c>
      <c r="S8" s="34">
        <v>269.44444444444446</v>
      </c>
      <c r="T8" s="35">
        <v>714.3481537499999</v>
      </c>
      <c r="U8" s="33">
        <v>192477.14142708332</v>
      </c>
      <c r="V8" s="1"/>
      <c r="W8" s="31">
        <v>3</v>
      </c>
      <c r="X8" s="34">
        <v>281</v>
      </c>
      <c r="Y8" s="35">
        <v>681.9</v>
      </c>
      <c r="Z8" s="33">
        <f>X8*Y8</f>
        <v>191613.9</v>
      </c>
    </row>
    <row r="9" spans="1:26" s="5" customFormat="1" ht="12">
      <c r="A9" s="30">
        <f>'[1]PAS L'!K39</f>
        <v>25</v>
      </c>
      <c r="B9" s="30"/>
      <c r="C9" s="31">
        <v>4</v>
      </c>
      <c r="D9" s="32">
        <v>93</v>
      </c>
      <c r="E9" s="33">
        <v>607.65</v>
      </c>
      <c r="F9" s="33">
        <v>56511.45</v>
      </c>
      <c r="H9" s="31">
        <v>4</v>
      </c>
      <c r="I9" s="34">
        <v>85</v>
      </c>
      <c r="J9" s="33">
        <v>654.15</v>
      </c>
      <c r="K9" s="33">
        <v>55602.75</v>
      </c>
      <c r="L9" s="25"/>
      <c r="M9" s="31">
        <v>4</v>
      </c>
      <c r="N9" s="34">
        <v>93</v>
      </c>
      <c r="O9" s="33">
        <v>683.5867499999999</v>
      </c>
      <c r="P9" s="33">
        <v>63573.567749999995</v>
      </c>
      <c r="R9" s="31">
        <v>4</v>
      </c>
      <c r="S9" s="34">
        <v>101.33333333333333</v>
      </c>
      <c r="T9" s="35">
        <v>714.3481537499999</v>
      </c>
      <c r="U9" s="33">
        <v>72387.27957999999</v>
      </c>
      <c r="V9" s="1"/>
      <c r="W9" s="31">
        <v>4</v>
      </c>
      <c r="X9" s="34">
        <v>98</v>
      </c>
      <c r="Y9" s="35">
        <v>681.9</v>
      </c>
      <c r="Z9" s="33">
        <f>X9*Y9</f>
        <v>66826.2</v>
      </c>
    </row>
    <row r="10" spans="1:26" s="5" customFormat="1" ht="12">
      <c r="A10" s="36">
        <f>SUM(A6:A9)</f>
        <v>180</v>
      </c>
      <c r="B10" s="36"/>
      <c r="C10" s="37"/>
      <c r="D10" s="36">
        <f>SUM(D6:D9)</f>
        <v>522</v>
      </c>
      <c r="E10" s="38"/>
      <c r="F10" s="36">
        <f>SUM(F6:F9)</f>
        <v>334300.50000000006</v>
      </c>
      <c r="H10" s="37"/>
      <c r="I10" s="37">
        <v>588</v>
      </c>
      <c r="J10" s="37"/>
      <c r="K10" s="38">
        <v>405008.1</v>
      </c>
      <c r="L10" s="25"/>
      <c r="M10" s="37"/>
      <c r="N10" s="37">
        <v>641.4444444444443</v>
      </c>
      <c r="O10" s="37"/>
      <c r="P10" s="39">
        <v>461507.61708333326</v>
      </c>
      <c r="R10" s="37"/>
      <c r="S10" s="37">
        <v>699.4444444444445</v>
      </c>
      <c r="T10" s="37"/>
      <c r="U10" s="39">
        <v>525666.0904045833</v>
      </c>
      <c r="V10" s="1"/>
      <c r="W10" s="37"/>
      <c r="X10" s="37">
        <f>SUM(X6:X9)</f>
        <v>769</v>
      </c>
      <c r="Y10" s="37"/>
      <c r="Z10" s="39">
        <f>SUM(Z6:Z9)</f>
        <v>552384.6</v>
      </c>
    </row>
    <row r="11" spans="1:26" s="5" customFormat="1" ht="12">
      <c r="A11" s="4"/>
      <c r="B11" s="4"/>
      <c r="D11" s="4"/>
      <c r="I11" s="40">
        <v>0.12643678160919536</v>
      </c>
      <c r="L11" s="25"/>
      <c r="N11" s="40">
        <v>0.09089191232048366</v>
      </c>
      <c r="P11" s="40">
        <v>0.1395021904088667</v>
      </c>
      <c r="S11" s="40">
        <v>0.09042092499566978</v>
      </c>
      <c r="U11" s="40">
        <v>0.13901931614200214</v>
      </c>
      <c r="V11" s="1"/>
      <c r="X11" s="40">
        <f>(X10/S10)-1</f>
        <v>0.09944400317712465</v>
      </c>
      <c r="Z11" s="40">
        <f>(Z10/U10)-1</f>
        <v>0.05082791164035827</v>
      </c>
    </row>
    <row r="12" spans="1:22" s="5" customFormat="1" ht="11.25">
      <c r="A12" s="4"/>
      <c r="B12" s="4"/>
      <c r="D12" s="4"/>
      <c r="V12" s="1"/>
    </row>
    <row r="13" spans="1:26" s="5" customFormat="1" ht="12">
      <c r="A13" s="4"/>
      <c r="B13" s="4"/>
      <c r="D13" s="4"/>
      <c r="H13" s="23" t="s">
        <v>67</v>
      </c>
      <c r="I13" s="26"/>
      <c r="J13" s="25"/>
      <c r="K13" s="26"/>
      <c r="L13" s="25"/>
      <c r="M13" s="23" t="s">
        <v>68</v>
      </c>
      <c r="N13" s="26"/>
      <c r="O13" s="25"/>
      <c r="P13" s="26"/>
      <c r="R13" s="23" t="s">
        <v>69</v>
      </c>
      <c r="S13" s="26"/>
      <c r="T13" s="25"/>
      <c r="U13" s="26"/>
      <c r="V13" s="1"/>
      <c r="W13" s="23" t="s">
        <v>70</v>
      </c>
      <c r="X13" s="26"/>
      <c r="Y13" s="25"/>
      <c r="Z13" s="26"/>
    </row>
    <row r="14" spans="1:26" s="5" customFormat="1" ht="12">
      <c r="A14" s="4"/>
      <c r="B14" s="4"/>
      <c r="D14" s="4"/>
      <c r="H14" s="27" t="s">
        <v>63</v>
      </c>
      <c r="I14" s="27" t="s">
        <v>64</v>
      </c>
      <c r="J14" s="28" t="s">
        <v>65</v>
      </c>
      <c r="K14" s="29" t="s">
        <v>66</v>
      </c>
      <c r="L14" s="25"/>
      <c r="M14" s="27" t="s">
        <v>63</v>
      </c>
      <c r="N14" s="27" t="s">
        <v>64</v>
      </c>
      <c r="O14" s="28" t="s">
        <v>65</v>
      </c>
      <c r="P14" s="29" t="s">
        <v>66</v>
      </c>
      <c r="R14" s="27" t="s">
        <v>63</v>
      </c>
      <c r="S14" s="27" t="s">
        <v>64</v>
      </c>
      <c r="T14" s="28" t="s">
        <v>65</v>
      </c>
      <c r="U14" s="29" t="s">
        <v>66</v>
      </c>
      <c r="W14" s="27" t="s">
        <v>63</v>
      </c>
      <c r="X14" s="27" t="s">
        <v>64</v>
      </c>
      <c r="Y14" s="28" t="s">
        <v>65</v>
      </c>
      <c r="Z14" s="29" t="s">
        <v>66</v>
      </c>
    </row>
    <row r="15" spans="1:26" s="5" customFormat="1" ht="12">
      <c r="A15" s="4"/>
      <c r="B15" s="4"/>
      <c r="D15" s="4"/>
      <c r="H15" s="31" t="s">
        <v>71</v>
      </c>
      <c r="I15" s="34">
        <v>160.33333333333334</v>
      </c>
      <c r="J15" s="41">
        <v>45.3</v>
      </c>
      <c r="K15" s="33">
        <v>87157.2</v>
      </c>
      <c r="L15" s="25"/>
      <c r="M15" s="31">
        <v>1</v>
      </c>
      <c r="N15" s="34">
        <v>160.33333333333334</v>
      </c>
      <c r="O15" s="41">
        <v>46.659</v>
      </c>
      <c r="P15" s="42">
        <v>89771.91600000001</v>
      </c>
      <c r="R15" s="31">
        <v>1</v>
      </c>
      <c r="S15" s="34">
        <v>174</v>
      </c>
      <c r="T15" s="41">
        <v>46.798976999999994</v>
      </c>
      <c r="U15" s="42">
        <v>97716.263976</v>
      </c>
      <c r="W15" s="31">
        <v>1</v>
      </c>
      <c r="X15" s="34">
        <f>$A$10</f>
        <v>180</v>
      </c>
      <c r="Y15" s="41">
        <v>45.3</v>
      </c>
      <c r="Z15" s="42">
        <f>Y15*12*X15</f>
        <v>97847.99999999999</v>
      </c>
    </row>
    <row r="16" spans="1:4" s="5" customFormat="1" ht="11.25">
      <c r="A16" s="4"/>
      <c r="B16" s="4"/>
      <c r="D16" s="4"/>
    </row>
    <row r="17" spans="1:26" s="5" customFormat="1" ht="12">
      <c r="A17" s="4"/>
      <c r="B17" s="4"/>
      <c r="D17" s="4"/>
      <c r="H17" s="23" t="s">
        <v>72</v>
      </c>
      <c r="I17" s="26"/>
      <c r="J17" s="25"/>
      <c r="K17" s="26"/>
      <c r="L17" s="25"/>
      <c r="M17" s="23" t="s">
        <v>73</v>
      </c>
      <c r="N17" s="26"/>
      <c r="O17" s="25"/>
      <c r="P17" s="26"/>
      <c r="R17" s="23" t="s">
        <v>74</v>
      </c>
      <c r="S17" s="26"/>
      <c r="T17" s="25"/>
      <c r="U17" s="26"/>
      <c r="V17" s="1"/>
      <c r="W17" s="23" t="s">
        <v>75</v>
      </c>
      <c r="X17" s="26"/>
      <c r="Y17" s="25"/>
      <c r="Z17" s="26"/>
    </row>
    <row r="18" spans="1:26" s="5" customFormat="1" ht="12">
      <c r="A18" s="4"/>
      <c r="B18" s="4"/>
      <c r="D18" s="4"/>
      <c r="H18" s="27" t="s">
        <v>63</v>
      </c>
      <c r="I18" s="27" t="s">
        <v>64</v>
      </c>
      <c r="J18" s="28" t="s">
        <v>65</v>
      </c>
      <c r="K18" s="29" t="s">
        <v>66</v>
      </c>
      <c r="L18" s="25"/>
      <c r="M18" s="27" t="s">
        <v>63</v>
      </c>
      <c r="N18" s="27" t="s">
        <v>64</v>
      </c>
      <c r="O18" s="28" t="s">
        <v>65</v>
      </c>
      <c r="P18" s="29" t="s">
        <v>66</v>
      </c>
      <c r="R18" s="27" t="s">
        <v>63</v>
      </c>
      <c r="S18" s="27" t="s">
        <v>64</v>
      </c>
      <c r="T18" s="28" t="s">
        <v>65</v>
      </c>
      <c r="U18" s="29" t="s">
        <v>66</v>
      </c>
      <c r="W18" s="27" t="s">
        <v>63</v>
      </c>
      <c r="X18" s="27" t="s">
        <v>64</v>
      </c>
      <c r="Y18" s="28" t="s">
        <v>65</v>
      </c>
      <c r="Z18" s="29" t="s">
        <v>66</v>
      </c>
    </row>
    <row r="19" spans="1:26" s="5" customFormat="1" ht="12">
      <c r="A19" s="4"/>
      <c r="B19" s="4"/>
      <c r="D19" s="4"/>
      <c r="H19" s="31" t="s">
        <v>71</v>
      </c>
      <c r="I19" s="34">
        <v>160.33333333333334</v>
      </c>
      <c r="J19" s="41">
        <v>27.75</v>
      </c>
      <c r="K19" s="33">
        <v>4449.25</v>
      </c>
      <c r="L19" s="25"/>
      <c r="M19" s="31">
        <v>1</v>
      </c>
      <c r="N19" s="34">
        <v>160.33333333333334</v>
      </c>
      <c r="O19" s="41">
        <v>28.5825</v>
      </c>
      <c r="P19" s="42">
        <v>4582.7275</v>
      </c>
      <c r="R19" s="31">
        <v>1</v>
      </c>
      <c r="S19" s="34">
        <v>174</v>
      </c>
      <c r="T19" s="41">
        <v>28.668247499999996</v>
      </c>
      <c r="U19" s="42">
        <v>4988.275064999999</v>
      </c>
      <c r="W19" s="31">
        <v>1</v>
      </c>
      <c r="X19" s="32" t="s">
        <v>71</v>
      </c>
      <c r="Y19" s="43" t="s">
        <v>71</v>
      </c>
      <c r="Z19" s="42">
        <v>16816</v>
      </c>
    </row>
    <row r="20" ht="12.75"/>
    <row r="21" spans="8:26" ht="12.75">
      <c r="H21" s="23" t="s">
        <v>76</v>
      </c>
      <c r="I21" s="26"/>
      <c r="J21" s="25"/>
      <c r="K21" s="26"/>
      <c r="L21" s="25"/>
      <c r="M21" s="23" t="s">
        <v>77</v>
      </c>
      <c r="N21" s="26"/>
      <c r="O21" s="25"/>
      <c r="P21" s="26"/>
      <c r="R21" s="23" t="s">
        <v>78</v>
      </c>
      <c r="S21" s="26"/>
      <c r="T21" s="25"/>
      <c r="U21" s="26"/>
      <c r="W21" s="23" t="s">
        <v>79</v>
      </c>
      <c r="X21" s="26"/>
      <c r="Y21" s="25"/>
      <c r="Z21" s="26"/>
    </row>
    <row r="22" spans="8:26" ht="12.75">
      <c r="H22" s="27" t="s">
        <v>63</v>
      </c>
      <c r="I22" s="27" t="s">
        <v>64</v>
      </c>
      <c r="J22" s="28" t="s">
        <v>65</v>
      </c>
      <c r="K22" s="29" t="s">
        <v>66</v>
      </c>
      <c r="L22" s="25"/>
      <c r="M22" s="27" t="s">
        <v>63</v>
      </c>
      <c r="N22" s="27" t="s">
        <v>64</v>
      </c>
      <c r="O22" s="28" t="s">
        <v>65</v>
      </c>
      <c r="P22" s="29" t="s">
        <v>66</v>
      </c>
      <c r="R22" s="27" t="s">
        <v>63</v>
      </c>
      <c r="S22" s="27" t="s">
        <v>64</v>
      </c>
      <c r="T22" s="28" t="s">
        <v>65</v>
      </c>
      <c r="U22" s="29" t="s">
        <v>66</v>
      </c>
      <c r="W22" s="27" t="s">
        <v>63</v>
      </c>
      <c r="X22" s="27" t="s">
        <v>64</v>
      </c>
      <c r="Y22" s="28" t="s">
        <v>65</v>
      </c>
      <c r="Z22" s="29" t="s">
        <v>66</v>
      </c>
    </row>
    <row r="23" spans="8:26" ht="12.75">
      <c r="H23" s="31" t="s">
        <v>71</v>
      </c>
      <c r="I23" s="34">
        <v>160.33333333333334</v>
      </c>
      <c r="J23" s="41">
        <v>321.95</v>
      </c>
      <c r="K23" s="33">
        <v>51619.316666666666</v>
      </c>
      <c r="L23" s="25"/>
      <c r="M23" s="31">
        <v>1</v>
      </c>
      <c r="N23" s="34">
        <v>160.33333333333334</v>
      </c>
      <c r="O23" s="41">
        <v>331.6085</v>
      </c>
      <c r="P23" s="42">
        <v>53167.896166666666</v>
      </c>
      <c r="R23" s="31">
        <v>1</v>
      </c>
      <c r="S23" s="34">
        <v>174</v>
      </c>
      <c r="T23" s="41">
        <v>332.6033255</v>
      </c>
      <c r="U23" s="42">
        <v>57872.978637</v>
      </c>
      <c r="W23" s="31">
        <v>1</v>
      </c>
      <c r="X23" s="34">
        <f>$A$10</f>
        <v>180</v>
      </c>
      <c r="Y23" s="41">
        <v>332.6</v>
      </c>
      <c r="Z23" s="42">
        <f>Y23*X23</f>
        <v>59868.00000000001</v>
      </c>
    </row>
    <row r="24" ht="12.75"/>
    <row r="25" spans="8:26" ht="12.75">
      <c r="H25" s="23" t="s">
        <v>80</v>
      </c>
      <c r="I25" s="26"/>
      <c r="J25" s="25"/>
      <c r="K25" s="26"/>
      <c r="L25" s="25"/>
      <c r="M25" s="23" t="s">
        <v>81</v>
      </c>
      <c r="N25" s="26"/>
      <c r="O25" s="25"/>
      <c r="P25" s="26"/>
      <c r="R25" s="23" t="s">
        <v>82</v>
      </c>
      <c r="S25" s="26"/>
      <c r="T25" s="25"/>
      <c r="U25" s="26"/>
      <c r="W25" s="23" t="s">
        <v>83</v>
      </c>
      <c r="X25" s="26"/>
      <c r="Y25" s="25"/>
      <c r="Z25" s="26"/>
    </row>
    <row r="26" spans="8:26" ht="12.75">
      <c r="H26" s="27" t="s">
        <v>63</v>
      </c>
      <c r="I26" s="27" t="s">
        <v>64</v>
      </c>
      <c r="J26" s="28" t="s">
        <v>65</v>
      </c>
      <c r="K26" s="29" t="s">
        <v>66</v>
      </c>
      <c r="L26" s="25"/>
      <c r="M26" s="27" t="s">
        <v>63</v>
      </c>
      <c r="N26" s="27" t="s">
        <v>64</v>
      </c>
      <c r="O26" s="28" t="s">
        <v>65</v>
      </c>
      <c r="P26" s="29" t="s">
        <v>66</v>
      </c>
      <c r="R26" s="27" t="s">
        <v>63</v>
      </c>
      <c r="S26" s="27" t="s">
        <v>64</v>
      </c>
      <c r="T26" s="28" t="s">
        <v>65</v>
      </c>
      <c r="U26" s="29" t="s">
        <v>66</v>
      </c>
      <c r="W26" s="27" t="s">
        <v>63</v>
      </c>
      <c r="X26" s="27" t="s">
        <v>64</v>
      </c>
      <c r="Y26" s="28" t="s">
        <v>65</v>
      </c>
      <c r="Z26" s="29" t="s">
        <v>66</v>
      </c>
    </row>
    <row r="27" spans="8:26" ht="12.75">
      <c r="H27" s="31" t="s">
        <v>71</v>
      </c>
      <c r="I27" s="34">
        <v>160.33333333333334</v>
      </c>
      <c r="J27" s="41">
        <v>420</v>
      </c>
      <c r="K27" s="33">
        <v>67340</v>
      </c>
      <c r="L27" s="25"/>
      <c r="M27" s="31">
        <v>1</v>
      </c>
      <c r="N27" s="34">
        <v>160.33333333333334</v>
      </c>
      <c r="O27" s="41">
        <v>420</v>
      </c>
      <c r="P27" s="42">
        <v>67340</v>
      </c>
      <c r="R27" s="31">
        <v>1</v>
      </c>
      <c r="S27" s="34">
        <v>174</v>
      </c>
      <c r="T27" s="41">
        <v>325</v>
      </c>
      <c r="U27" s="42">
        <v>56550</v>
      </c>
      <c r="W27" s="31">
        <v>1</v>
      </c>
      <c r="X27" s="34">
        <f>$A$10</f>
        <v>180</v>
      </c>
      <c r="Y27" s="41">
        <v>0</v>
      </c>
      <c r="Z27" s="42">
        <f>Y27*X27</f>
        <v>0</v>
      </c>
    </row>
    <row r="28" ht="12.75"/>
    <row r="29" spans="11:26" ht="13.5" thickBot="1">
      <c r="K29" s="45">
        <f>K10+K15+K19+K23+K27</f>
        <v>615573.8666666667</v>
      </c>
      <c r="P29" s="45">
        <v>676370.15675</v>
      </c>
      <c r="U29" s="45">
        <v>742793.6080825833</v>
      </c>
      <c r="Z29" s="45">
        <f>Z10+Z15+Z19+Z23+Z27</f>
        <v>726916.6</v>
      </c>
    </row>
    <row r="30" spans="1:26" s="47" customFormat="1" ht="13.5" thickTop="1">
      <c r="A30" s="46"/>
      <c r="B30" s="46"/>
      <c r="D30" s="46"/>
      <c r="K30" s="48"/>
      <c r="P30" s="48"/>
      <c r="U30" s="48"/>
      <c r="Z30" s="48"/>
    </row>
    <row r="31" spans="1:26" s="47" customFormat="1" ht="12.75">
      <c r="A31" s="46"/>
      <c r="B31" s="46"/>
      <c r="C31" s="49" t="s">
        <v>84</v>
      </c>
      <c r="D31" s="4"/>
      <c r="E31" s="5"/>
      <c r="F31" s="5"/>
      <c r="G31" s="5"/>
      <c r="H31" s="4"/>
      <c r="I31" s="40"/>
      <c r="J31" s="5"/>
      <c r="K31" s="50">
        <v>2008</v>
      </c>
      <c r="L31" s="50">
        <v>2009</v>
      </c>
      <c r="M31" s="4"/>
      <c r="N31" s="50">
        <v>2010</v>
      </c>
      <c r="P31" s="48"/>
      <c r="U31" s="48"/>
      <c r="Z31" s="48"/>
    </row>
    <row r="32" spans="1:26" s="47" customFormat="1" ht="12.75">
      <c r="A32" s="46"/>
      <c r="B32" s="46"/>
      <c r="C32" s="5" t="s">
        <v>85</v>
      </c>
      <c r="D32" s="44"/>
      <c r="E32" s="11"/>
      <c r="F32" s="11"/>
      <c r="G32" s="11"/>
      <c r="H32" s="11"/>
      <c r="I32" s="11"/>
      <c r="J32" s="11"/>
      <c r="K32" s="51"/>
      <c r="L32" s="51">
        <f>51441+17795</f>
        <v>69236</v>
      </c>
      <c r="M32" s="11"/>
      <c r="N32" s="51">
        <f>18594.14+52114.93</f>
        <v>70709.07</v>
      </c>
      <c r="P32" s="48"/>
      <c r="U32" s="48"/>
      <c r="Z32" s="48"/>
    </row>
    <row r="33" spans="1:26" s="47" customFormat="1" ht="12.75">
      <c r="A33" s="46"/>
      <c r="B33" s="46"/>
      <c r="C33" s="5" t="s">
        <v>86</v>
      </c>
      <c r="D33" s="44"/>
      <c r="E33" s="11"/>
      <c r="F33" s="11"/>
      <c r="G33" s="11"/>
      <c r="H33" s="11"/>
      <c r="I33" s="11"/>
      <c r="J33" s="11"/>
      <c r="K33" s="51"/>
      <c r="L33" s="52">
        <v>301251.34</v>
      </c>
      <c r="M33" s="2"/>
      <c r="N33" s="52">
        <v>320928.2</v>
      </c>
      <c r="P33" s="48"/>
      <c r="U33" s="48"/>
      <c r="Z33" s="48"/>
    </row>
    <row r="34" spans="1:26" s="47" customFormat="1" ht="12.75">
      <c r="A34" s="46"/>
      <c r="B34" s="46"/>
      <c r="C34" s="5" t="s">
        <v>87</v>
      </c>
      <c r="D34" s="44"/>
      <c r="E34" s="11"/>
      <c r="F34" s="11"/>
      <c r="G34" s="11"/>
      <c r="H34" s="11"/>
      <c r="I34" s="11"/>
      <c r="J34" s="11"/>
      <c r="K34" s="51"/>
      <c r="L34" s="52">
        <v>29692.09</v>
      </c>
      <c r="M34" s="2"/>
      <c r="N34" s="52">
        <v>29797.63</v>
      </c>
      <c r="P34" s="48"/>
      <c r="U34" s="48"/>
      <c r="Z34" s="48"/>
    </row>
    <row r="35" spans="1:14" s="5" customFormat="1" ht="11.25">
      <c r="A35" s="4"/>
      <c r="B35" s="4"/>
      <c r="C35" s="5" t="s">
        <v>88</v>
      </c>
      <c r="D35" s="4"/>
      <c r="K35" s="52"/>
      <c r="L35" s="51">
        <v>39434</v>
      </c>
      <c r="M35" s="6"/>
      <c r="N35" s="51">
        <f>39965.69+10388.57</f>
        <v>50354.26</v>
      </c>
    </row>
    <row r="36" spans="1:14" s="5" customFormat="1" ht="11.25">
      <c r="A36" s="4"/>
      <c r="B36" s="4"/>
      <c r="C36" s="5" t="s">
        <v>89</v>
      </c>
      <c r="D36" s="4"/>
      <c r="K36" s="51"/>
      <c r="L36" s="51">
        <f>44148+15151</f>
        <v>59299</v>
      </c>
      <c r="N36" s="51">
        <f>41275+12675</f>
        <v>53950</v>
      </c>
    </row>
    <row r="37" spans="1:26" s="47" customFormat="1" ht="12.75">
      <c r="A37" s="46"/>
      <c r="B37" s="46"/>
      <c r="D37" s="46"/>
      <c r="K37" s="48"/>
      <c r="P37" s="48"/>
      <c r="U37" s="48"/>
      <c r="Z37" s="48"/>
    </row>
    <row r="38" ht="12.75"/>
    <row r="39" spans="1:2" ht="23.25">
      <c r="A39" s="15" t="s">
        <v>90</v>
      </c>
      <c r="B39" s="15"/>
    </row>
    <row r="40" spans="1:2" ht="12.75">
      <c r="A40" s="18" t="s">
        <v>56</v>
      </c>
      <c r="B40" s="19"/>
    </row>
    <row r="41" ht="12.75"/>
    <row r="42" spans="1:26" s="5" customFormat="1" ht="12">
      <c r="A42" s="4"/>
      <c r="B42" s="4"/>
      <c r="C42" s="23" t="s">
        <v>91</v>
      </c>
      <c r="D42" s="24"/>
      <c r="E42" s="25"/>
      <c r="F42" s="25"/>
      <c r="H42" s="23" t="s">
        <v>92</v>
      </c>
      <c r="I42" s="26"/>
      <c r="J42" s="25"/>
      <c r="K42" s="26"/>
      <c r="L42" s="25"/>
      <c r="M42" s="23" t="s">
        <v>93</v>
      </c>
      <c r="N42" s="26"/>
      <c r="O42" s="25"/>
      <c r="P42" s="26"/>
      <c r="R42" s="23" t="s">
        <v>94</v>
      </c>
      <c r="S42" s="26"/>
      <c r="T42" s="25"/>
      <c r="U42" s="26"/>
      <c r="V42" s="1"/>
      <c r="W42" s="23" t="s">
        <v>95</v>
      </c>
      <c r="X42" s="26"/>
      <c r="Y42" s="25"/>
      <c r="Z42" s="26"/>
    </row>
    <row r="43" spans="1:26" s="5" customFormat="1" ht="12">
      <c r="A43" s="27" t="s">
        <v>62</v>
      </c>
      <c r="B43" s="4"/>
      <c r="C43" s="27" t="s">
        <v>20</v>
      </c>
      <c r="D43" s="27" t="s">
        <v>64</v>
      </c>
      <c r="E43" s="28" t="s">
        <v>65</v>
      </c>
      <c r="F43" s="29" t="s">
        <v>66</v>
      </c>
      <c r="H43" s="27" t="s">
        <v>20</v>
      </c>
      <c r="I43" s="27" t="s">
        <v>64</v>
      </c>
      <c r="J43" s="28" t="s">
        <v>65</v>
      </c>
      <c r="K43" s="29" t="s">
        <v>66</v>
      </c>
      <c r="L43" s="25"/>
      <c r="M43" s="27" t="s">
        <v>20</v>
      </c>
      <c r="N43" s="27" t="s">
        <v>64</v>
      </c>
      <c r="O43" s="28" t="s">
        <v>65</v>
      </c>
      <c r="P43" s="29" t="s">
        <v>66</v>
      </c>
      <c r="R43" s="27" t="s">
        <v>20</v>
      </c>
      <c r="S43" s="27" t="s">
        <v>64</v>
      </c>
      <c r="T43" s="28" t="s">
        <v>65</v>
      </c>
      <c r="U43" s="29" t="s">
        <v>66</v>
      </c>
      <c r="V43" s="1"/>
      <c r="W43" s="27" t="s">
        <v>20</v>
      </c>
      <c r="X43" s="27" t="s">
        <v>64</v>
      </c>
      <c r="Y43" s="28" t="s">
        <v>65</v>
      </c>
      <c r="Z43" s="29" t="s">
        <v>66</v>
      </c>
    </row>
    <row r="44" spans="1:26" s="5" customFormat="1" ht="12">
      <c r="A44" s="30">
        <f>'[2]PAS F'!I4</f>
        <v>32</v>
      </c>
      <c r="B44" s="4"/>
      <c r="C44" s="32" t="s">
        <v>96</v>
      </c>
      <c r="D44" s="32">
        <v>144</v>
      </c>
      <c r="E44" s="53">
        <v>43.63</v>
      </c>
      <c r="F44" s="33">
        <v>75392.64</v>
      </c>
      <c r="H44" s="32" t="s">
        <v>96</v>
      </c>
      <c r="I44" s="34">
        <v>159</v>
      </c>
      <c r="J44" s="33">
        <v>782.25</v>
      </c>
      <c r="K44" s="33">
        <v>124377.75</v>
      </c>
      <c r="L44" s="25"/>
      <c r="M44" s="32" t="s">
        <v>96</v>
      </c>
      <c r="N44" s="34">
        <v>170.33333333333334</v>
      </c>
      <c r="O44" s="33">
        <v>817.45125</v>
      </c>
      <c r="P44" s="33">
        <v>139239.19625</v>
      </c>
      <c r="R44" s="32" t="s">
        <v>96</v>
      </c>
      <c r="S44" s="34">
        <v>181</v>
      </c>
      <c r="T44" s="33">
        <v>854.2365562499999</v>
      </c>
      <c r="U44" s="33">
        <v>154616.81668125</v>
      </c>
      <c r="V44" s="1"/>
      <c r="W44" s="32" t="s">
        <v>96</v>
      </c>
      <c r="X44" s="34">
        <v>179</v>
      </c>
      <c r="Y44" s="33">
        <v>623.14</v>
      </c>
      <c r="Z44" s="33">
        <f>X44*Y44</f>
        <v>111542.06</v>
      </c>
    </row>
    <row r="45" spans="1:26" s="5" customFormat="1" ht="12">
      <c r="A45" s="30">
        <f>'[2]PAS F'!I21</f>
        <v>75</v>
      </c>
      <c r="B45" s="30"/>
      <c r="C45" s="32" t="s">
        <v>97</v>
      </c>
      <c r="D45" s="32">
        <v>114</v>
      </c>
      <c r="E45" s="53">
        <v>34.92</v>
      </c>
      <c r="F45" s="33">
        <v>47770.56</v>
      </c>
      <c r="H45" s="32" t="s">
        <v>97</v>
      </c>
      <c r="I45" s="34">
        <v>120</v>
      </c>
      <c r="J45" s="33">
        <v>654.15</v>
      </c>
      <c r="K45" s="33">
        <v>78498</v>
      </c>
      <c r="L45" s="25"/>
      <c r="M45" s="32" t="s">
        <v>97</v>
      </c>
      <c r="N45" s="34">
        <v>146.11111111111111</v>
      </c>
      <c r="O45" s="33">
        <v>683.5867499999999</v>
      </c>
      <c r="P45" s="33">
        <v>99879.61958333333</v>
      </c>
      <c r="R45" s="32" t="s">
        <v>97</v>
      </c>
      <c r="S45" s="34">
        <v>171.11111111111111</v>
      </c>
      <c r="T45" s="33">
        <v>714.3481537499999</v>
      </c>
      <c r="U45" s="33">
        <v>122232.90630833333</v>
      </c>
      <c r="V45" s="1"/>
      <c r="W45" s="32" t="s">
        <v>97</v>
      </c>
      <c r="X45" s="34">
        <v>469</v>
      </c>
      <c r="Y45" s="33">
        <v>498.68</v>
      </c>
      <c r="Z45" s="33">
        <f>X45*Y45</f>
        <v>233880.92</v>
      </c>
    </row>
    <row r="46" spans="1:26" s="5" customFormat="1" ht="12">
      <c r="A46" s="30">
        <f>'[2]PAS F'!I33</f>
        <v>153</v>
      </c>
      <c r="B46" s="30"/>
      <c r="C46" s="32" t="s">
        <v>98</v>
      </c>
      <c r="D46" s="32">
        <v>171</v>
      </c>
      <c r="E46" s="53">
        <v>26.22</v>
      </c>
      <c r="F46" s="33">
        <v>53803.44</v>
      </c>
      <c r="H46" s="32" t="s">
        <v>98</v>
      </c>
      <c r="I46" s="34">
        <v>224</v>
      </c>
      <c r="J46" s="33">
        <v>654.15</v>
      </c>
      <c r="K46" s="33">
        <v>146529.6</v>
      </c>
      <c r="L46" s="25"/>
      <c r="M46" s="32" t="s">
        <v>98</v>
      </c>
      <c r="N46" s="34">
        <v>278.11</v>
      </c>
      <c r="O46" s="33">
        <v>683.5867499999999</v>
      </c>
      <c r="P46" s="33">
        <v>190112.3110425</v>
      </c>
      <c r="R46" s="32" t="s">
        <v>98</v>
      </c>
      <c r="S46" s="34">
        <v>329.11</v>
      </c>
      <c r="T46" s="33">
        <v>714.3481537499999</v>
      </c>
      <c r="U46" s="33">
        <v>235099.1208806625</v>
      </c>
      <c r="V46" s="1"/>
      <c r="W46" s="32" t="s">
        <v>98</v>
      </c>
      <c r="X46" s="34">
        <v>779</v>
      </c>
      <c r="Y46" s="33">
        <v>374.5</v>
      </c>
      <c r="Z46" s="33">
        <f>X46*Y46</f>
        <v>291735.5</v>
      </c>
    </row>
    <row r="47" spans="1:26" s="5" customFormat="1" ht="12">
      <c r="A47" s="30">
        <f>'[2]PAS F'!I46</f>
        <v>68</v>
      </c>
      <c r="B47" s="30"/>
      <c r="C47" s="32" t="s">
        <v>99</v>
      </c>
      <c r="D47" s="32">
        <v>93</v>
      </c>
      <c r="E47" s="53">
        <v>17.52</v>
      </c>
      <c r="F47" s="33">
        <v>19552.32</v>
      </c>
      <c r="H47" s="32" t="s">
        <v>99</v>
      </c>
      <c r="I47" s="34">
        <v>85</v>
      </c>
      <c r="J47" s="33">
        <v>654.15</v>
      </c>
      <c r="K47" s="33">
        <v>55602.75</v>
      </c>
      <c r="L47" s="25"/>
      <c r="M47" s="32" t="s">
        <v>99</v>
      </c>
      <c r="N47" s="34">
        <v>99</v>
      </c>
      <c r="O47" s="33">
        <v>683.5867499999999</v>
      </c>
      <c r="P47" s="33">
        <v>67675.08825</v>
      </c>
      <c r="R47" s="32" t="s">
        <v>99</v>
      </c>
      <c r="S47" s="34">
        <v>121.66666666666667</v>
      </c>
      <c r="T47" s="33">
        <v>714.3481537499999</v>
      </c>
      <c r="U47" s="33">
        <v>86912.35870625</v>
      </c>
      <c r="V47" s="1"/>
      <c r="W47" s="32" t="s">
        <v>99</v>
      </c>
      <c r="X47" s="34">
        <v>110</v>
      </c>
      <c r="Y47" s="33">
        <v>250.32</v>
      </c>
      <c r="Z47" s="33">
        <f>X47*Y47</f>
        <v>27535.2</v>
      </c>
    </row>
    <row r="48" spans="1:26" s="5" customFormat="1" ht="12">
      <c r="A48" s="30">
        <f>'[2]PAS F'!I49</f>
        <v>45</v>
      </c>
      <c r="B48" s="30"/>
      <c r="C48" s="32" t="s">
        <v>18</v>
      </c>
      <c r="D48" s="32">
        <v>80</v>
      </c>
      <c r="E48" s="53">
        <v>13.15</v>
      </c>
      <c r="F48" s="33">
        <v>12624</v>
      </c>
      <c r="H48" s="32" t="s">
        <v>18</v>
      </c>
      <c r="I48" s="34"/>
      <c r="J48" s="33"/>
      <c r="K48" s="33"/>
      <c r="L48" s="25"/>
      <c r="M48" s="32" t="s">
        <v>18</v>
      </c>
      <c r="N48" s="34"/>
      <c r="O48" s="33"/>
      <c r="P48" s="33"/>
      <c r="R48" s="32" t="s">
        <v>18</v>
      </c>
      <c r="S48" s="34"/>
      <c r="T48" s="33"/>
      <c r="U48" s="33"/>
      <c r="V48" s="1"/>
      <c r="W48" s="32" t="s">
        <v>18</v>
      </c>
      <c r="X48" s="54">
        <v>151</v>
      </c>
      <c r="Y48" s="35">
        <v>187.88</v>
      </c>
      <c r="Z48" s="35">
        <f>X48*Y48</f>
        <v>28369.88</v>
      </c>
    </row>
    <row r="49" spans="1:26" s="5" customFormat="1" ht="12">
      <c r="A49" s="36">
        <f>SUM(A44:A48)</f>
        <v>373</v>
      </c>
      <c r="B49" s="36"/>
      <c r="C49" s="36"/>
      <c r="D49" s="36">
        <v>602</v>
      </c>
      <c r="E49" s="38"/>
      <c r="F49" s="36">
        <v>209142.96</v>
      </c>
      <c r="H49" s="36"/>
      <c r="I49" s="37">
        <v>588</v>
      </c>
      <c r="J49" s="37"/>
      <c r="K49" s="38">
        <v>405008.1</v>
      </c>
      <c r="L49" s="25"/>
      <c r="M49" s="36"/>
      <c r="N49" s="37">
        <v>693.5544444444445</v>
      </c>
      <c r="O49" s="37"/>
      <c r="P49" s="39">
        <v>496906.2151258334</v>
      </c>
      <c r="R49" s="36"/>
      <c r="S49" s="37">
        <v>802.8877777777777</v>
      </c>
      <c r="T49" s="37"/>
      <c r="U49" s="39">
        <v>598861.2025764958</v>
      </c>
      <c r="V49" s="1"/>
      <c r="W49" s="36"/>
      <c r="X49" s="37">
        <f>SUM(X44:X48)</f>
        <v>1688</v>
      </c>
      <c r="Y49" s="37"/>
      <c r="Z49" s="39">
        <f>SUM(Z44:Z48)</f>
        <v>693063.5599999999</v>
      </c>
    </row>
    <row r="50" spans="1:26" s="5" customFormat="1" ht="12">
      <c r="A50" s="4"/>
      <c r="B50" s="4"/>
      <c r="C50" s="4"/>
      <c r="D50" s="4"/>
      <c r="H50" s="4"/>
      <c r="I50" s="40">
        <v>-0.023255813953488413</v>
      </c>
      <c r="L50" s="25"/>
      <c r="M50" s="4"/>
      <c r="N50" s="40">
        <v>0.1795143613000756</v>
      </c>
      <c r="P50" s="40">
        <v>0.22690438814886282</v>
      </c>
      <c r="R50" s="4"/>
      <c r="S50" s="40">
        <v>0.15764203403081378</v>
      </c>
      <c r="U50" s="40">
        <v>0.2051795376011627</v>
      </c>
      <c r="V50" s="1"/>
      <c r="W50" s="4"/>
      <c r="X50" s="40">
        <f>(X49/S49)-1</f>
        <v>1.1024108807236104</v>
      </c>
      <c r="Z50" s="40">
        <f>(Z49/U49)-1</f>
        <v>0.15730248848683948</v>
      </c>
    </row>
    <row r="51" spans="1:26" s="5" customFormat="1" ht="12">
      <c r="A51" s="4"/>
      <c r="B51" s="4"/>
      <c r="C51" s="4"/>
      <c r="D51" s="4"/>
      <c r="H51" s="4"/>
      <c r="I51" s="40"/>
      <c r="L51" s="25"/>
      <c r="M51" s="4"/>
      <c r="N51" s="40"/>
      <c r="P51" s="40"/>
      <c r="R51" s="4"/>
      <c r="S51" s="40"/>
      <c r="U51" s="40"/>
      <c r="V51" s="1"/>
      <c r="W51" s="4"/>
      <c r="X51" s="40"/>
      <c r="Z51" s="40"/>
    </row>
    <row r="52" spans="1:23" s="5" customFormat="1" ht="12">
      <c r="A52" s="4"/>
      <c r="B52" s="4"/>
      <c r="C52" s="49" t="s">
        <v>84</v>
      </c>
      <c r="D52" s="4"/>
      <c r="H52" s="4"/>
      <c r="I52" s="40"/>
      <c r="K52" s="50">
        <v>2008</v>
      </c>
      <c r="L52" s="50">
        <v>2009</v>
      </c>
      <c r="M52" s="4"/>
      <c r="N52" s="50">
        <v>2010</v>
      </c>
      <c r="P52" s="40"/>
      <c r="R52" s="1"/>
      <c r="S52" s="1"/>
      <c r="T52" s="1"/>
      <c r="U52" s="1"/>
      <c r="V52" s="1"/>
      <c r="W52" s="1"/>
    </row>
    <row r="53" spans="1:23" s="5" customFormat="1" ht="12">
      <c r="A53" s="4"/>
      <c r="B53" s="4"/>
      <c r="C53" s="5" t="s">
        <v>100</v>
      </c>
      <c r="D53" s="4"/>
      <c r="H53" s="4"/>
      <c r="I53" s="40"/>
      <c r="K53" s="50"/>
      <c r="L53" s="50"/>
      <c r="M53" s="4"/>
      <c r="N53" s="52">
        <v>1676.1</v>
      </c>
      <c r="P53" s="40"/>
      <c r="R53" s="1"/>
      <c r="S53" s="1"/>
      <c r="T53" s="1"/>
      <c r="U53" s="1"/>
      <c r="V53" s="1"/>
      <c r="W53" s="1"/>
    </row>
    <row r="54" spans="3:14" ht="12.75">
      <c r="C54" s="5" t="s">
        <v>101</v>
      </c>
      <c r="K54" s="51">
        <v>150893.17</v>
      </c>
      <c r="L54" s="51">
        <v>150664</v>
      </c>
      <c r="N54" s="52">
        <v>152482.82</v>
      </c>
    </row>
    <row r="55" spans="3:14" ht="12.75">
      <c r="C55" s="5"/>
      <c r="K55" s="51"/>
      <c r="L55" s="51"/>
      <c r="N55" s="51">
        <f>SUM(N53:N54)</f>
        <v>154158.92</v>
      </c>
    </row>
    <row r="56" spans="3:14" ht="12.75">
      <c r="C56" s="5" t="s">
        <v>102</v>
      </c>
      <c r="N56" s="52">
        <v>4157.4</v>
      </c>
    </row>
    <row r="57" spans="1:14" s="5" customFormat="1" ht="11.25">
      <c r="A57" s="4"/>
      <c r="B57" s="4"/>
      <c r="C57" s="5" t="s">
        <v>103</v>
      </c>
      <c r="D57" s="4"/>
      <c r="K57" s="52">
        <v>54861.26</v>
      </c>
      <c r="L57" s="52">
        <v>56349</v>
      </c>
      <c r="N57" s="52">
        <v>61585.17</v>
      </c>
    </row>
    <row r="58" spans="1:14" s="5" customFormat="1" ht="11.25">
      <c r="A58" s="4"/>
      <c r="B58" s="4"/>
      <c r="C58" s="5" t="s">
        <v>104</v>
      </c>
      <c r="D58" s="4"/>
      <c r="K58" s="52">
        <v>15506.44</v>
      </c>
      <c r="L58" s="52">
        <v>16174</v>
      </c>
      <c r="N58" s="52">
        <v>15658.4</v>
      </c>
    </row>
    <row r="59" spans="1:14" s="5" customFormat="1" ht="11.25">
      <c r="A59" s="4"/>
      <c r="B59" s="4"/>
      <c r="C59" s="5" t="s">
        <v>105</v>
      </c>
      <c r="D59" s="4"/>
      <c r="K59" s="52">
        <v>69828.7</v>
      </c>
      <c r="L59" s="52">
        <v>82284</v>
      </c>
      <c r="N59" s="52">
        <v>88904.99</v>
      </c>
    </row>
    <row r="60" spans="1:14" s="5" customFormat="1" ht="11.25">
      <c r="A60" s="4"/>
      <c r="B60" s="4"/>
      <c r="C60" s="5" t="s">
        <v>106</v>
      </c>
      <c r="D60" s="4"/>
      <c r="K60" s="52">
        <v>64181.77</v>
      </c>
      <c r="L60" s="52">
        <v>70606</v>
      </c>
      <c r="N60" s="52">
        <v>69195.75</v>
      </c>
    </row>
    <row r="61" spans="1:14" s="5" customFormat="1" ht="11.25">
      <c r="A61" s="4"/>
      <c r="B61" s="4"/>
      <c r="C61" s="5" t="s">
        <v>107</v>
      </c>
      <c r="D61" s="4"/>
      <c r="K61" s="52">
        <v>181171.6</v>
      </c>
      <c r="L61" s="52">
        <v>186834</v>
      </c>
      <c r="N61" s="52">
        <v>201620.04</v>
      </c>
    </row>
    <row r="62" spans="1:14" s="5" customFormat="1" ht="11.25">
      <c r="A62" s="4"/>
      <c r="B62" s="4"/>
      <c r="C62" s="5" t="s">
        <v>108</v>
      </c>
      <c r="D62" s="4"/>
      <c r="K62" s="52">
        <v>31324.16</v>
      </c>
      <c r="L62" s="52">
        <v>38427</v>
      </c>
      <c r="N62" s="52">
        <v>43737.11</v>
      </c>
    </row>
    <row r="63" spans="1:14" s="5" customFormat="1" ht="11.25">
      <c r="A63" s="4"/>
      <c r="B63" s="4"/>
      <c r="C63" s="5" t="s">
        <v>109</v>
      </c>
      <c r="D63" s="4"/>
      <c r="K63" s="52">
        <v>21391.78</v>
      </c>
      <c r="L63" s="52">
        <v>24441</v>
      </c>
      <c r="N63" s="52">
        <v>26518.43</v>
      </c>
    </row>
    <row r="64" spans="1:14" s="5" customFormat="1" ht="11.25">
      <c r="A64" s="4"/>
      <c r="B64" s="4"/>
      <c r="D64" s="4"/>
      <c r="K64" s="51">
        <f>SUM(K57:K63)</f>
        <v>438265.70999999996</v>
      </c>
      <c r="L64" s="51">
        <f>SUM(L57:L63)</f>
        <v>475115</v>
      </c>
      <c r="N64" s="51">
        <f>SUM(N56:N63)</f>
        <v>511377.29</v>
      </c>
    </row>
    <row r="65" spans="1:14" s="5" customFormat="1" ht="11.25">
      <c r="A65" s="4"/>
      <c r="B65" s="4"/>
      <c r="C65" s="5" t="s">
        <v>110</v>
      </c>
      <c r="D65" s="4"/>
      <c r="K65" s="51">
        <v>116656.05</v>
      </c>
      <c r="L65" s="51">
        <v>116179</v>
      </c>
      <c r="M65" s="6"/>
      <c r="N65" s="51">
        <v>121985.27</v>
      </c>
    </row>
    <row r="66" ht="12.75"/>
    <row r="67" ht="12.75"/>
    <row r="68" ht="12.75"/>
    <row r="69" ht="12.75"/>
    <row r="70" spans="1:2" ht="23.25">
      <c r="A70" s="15" t="s">
        <v>111</v>
      </c>
      <c r="B70" s="15"/>
    </row>
    <row r="71" spans="1:2" ht="12.75">
      <c r="A71" s="18" t="s">
        <v>112</v>
      </c>
      <c r="B71" s="19"/>
    </row>
    <row r="72" spans="1:2" ht="12.75">
      <c r="A72" s="18"/>
      <c r="B72" s="19"/>
    </row>
    <row r="73" spans="1:6" ht="12.75">
      <c r="A73" s="18"/>
      <c r="B73" s="19"/>
      <c r="C73" s="23" t="s">
        <v>113</v>
      </c>
      <c r="D73" s="26"/>
      <c r="E73" s="25"/>
      <c r="F73" s="26"/>
    </row>
    <row r="74" spans="1:6" ht="12.75">
      <c r="A74" s="18"/>
      <c r="B74" s="19"/>
      <c r="C74" s="27" t="s">
        <v>64</v>
      </c>
      <c r="D74" s="28" t="s">
        <v>65</v>
      </c>
      <c r="E74" s="29" t="s">
        <v>114</v>
      </c>
      <c r="F74" s="29" t="s">
        <v>66</v>
      </c>
    </row>
    <row r="75" spans="1:6" ht="12.75">
      <c r="A75" s="18"/>
      <c r="B75" s="19"/>
      <c r="C75" s="34">
        <v>3044</v>
      </c>
      <c r="D75" s="33">
        <v>42.65</v>
      </c>
      <c r="E75" s="33">
        <f>C75*D75</f>
        <v>129826.59999999999</v>
      </c>
      <c r="F75" s="42">
        <f>E75*(12+0.617*2)</f>
        <v>1718125.2244</v>
      </c>
    </row>
    <row r="76" spans="1:6" ht="12.75">
      <c r="A76" s="18"/>
      <c r="B76" s="19"/>
      <c r="C76" s="34"/>
      <c r="D76" s="33"/>
      <c r="E76" s="33"/>
      <c r="F76" s="33"/>
    </row>
    <row r="77" spans="1:6" ht="12.75">
      <c r="A77" s="18"/>
      <c r="B77" s="19"/>
      <c r="C77" s="23" t="s">
        <v>115</v>
      </c>
      <c r="D77" s="26"/>
      <c r="E77" s="25"/>
      <c r="F77" s="26"/>
    </row>
    <row r="78" spans="1:6" ht="12.75">
      <c r="A78" s="27" t="s">
        <v>116</v>
      </c>
      <c r="B78" s="19"/>
      <c r="C78" s="27" t="s">
        <v>64</v>
      </c>
      <c r="D78" s="28" t="s">
        <v>65</v>
      </c>
      <c r="E78" s="29" t="s">
        <v>114</v>
      </c>
      <c r="F78" s="29" t="s">
        <v>66</v>
      </c>
    </row>
    <row r="79" spans="1:6" ht="12.75">
      <c r="A79" s="9">
        <v>26</v>
      </c>
      <c r="B79" s="19"/>
      <c r="C79" s="34">
        <v>18</v>
      </c>
      <c r="D79" s="33">
        <v>101.84</v>
      </c>
      <c r="E79" s="33">
        <f>D79*C79</f>
        <v>1833.1200000000001</v>
      </c>
      <c r="F79" s="33">
        <f>E79*12</f>
        <v>21997.440000000002</v>
      </c>
    </row>
    <row r="80" spans="1:6" ht="12.75">
      <c r="A80" s="9">
        <v>27</v>
      </c>
      <c r="B80" s="19"/>
      <c r="C80" s="34">
        <v>110</v>
      </c>
      <c r="D80" s="33">
        <v>120.34</v>
      </c>
      <c r="E80" s="33">
        <f>D80*C80</f>
        <v>13237.4</v>
      </c>
      <c r="F80" s="33">
        <f>E80*12</f>
        <v>158848.8</v>
      </c>
    </row>
    <row r="81" spans="1:6" ht="12.75">
      <c r="A81" s="9">
        <v>29</v>
      </c>
      <c r="B81" s="19"/>
      <c r="C81" s="34">
        <v>11</v>
      </c>
      <c r="D81" s="33">
        <v>148.58</v>
      </c>
      <c r="E81" s="33">
        <f>D81*C81</f>
        <v>1634.38</v>
      </c>
      <c r="F81" s="33">
        <f>E81*12</f>
        <v>19612.56</v>
      </c>
    </row>
    <row r="82" spans="1:6" ht="12.75">
      <c r="A82" s="18"/>
      <c r="B82" s="19"/>
      <c r="C82" s="34">
        <f>SUM(C79:C81)</f>
        <v>139</v>
      </c>
      <c r="D82" s="34">
        <f>SUM(D79:D81)</f>
        <v>370.76</v>
      </c>
      <c r="E82" s="34">
        <f>SUM(E79:E81)</f>
        <v>16704.9</v>
      </c>
      <c r="F82" s="42">
        <f>SUM(F79:F81)</f>
        <v>200458.8</v>
      </c>
    </row>
    <row r="83" spans="1:6" ht="12.75">
      <c r="A83" s="18"/>
      <c r="B83" s="19"/>
      <c r="C83" s="34"/>
      <c r="D83" s="34"/>
      <c r="E83" s="34"/>
      <c r="F83" s="33"/>
    </row>
    <row r="84" spans="1:6" ht="12.75">
      <c r="A84" s="18"/>
      <c r="B84" s="19"/>
      <c r="C84" s="23" t="s">
        <v>117</v>
      </c>
      <c r="D84" s="26"/>
      <c r="E84" s="25"/>
      <c r="F84" s="26"/>
    </row>
    <row r="85" spans="1:6" ht="12.75">
      <c r="A85" s="27" t="s">
        <v>118</v>
      </c>
      <c r="B85" s="19"/>
      <c r="C85" s="27" t="s">
        <v>64</v>
      </c>
      <c r="D85" s="28" t="s">
        <v>65</v>
      </c>
      <c r="E85" s="29" t="s">
        <v>114</v>
      </c>
      <c r="F85" s="29" t="s">
        <v>66</v>
      </c>
    </row>
    <row r="86" spans="1:6" ht="12.75">
      <c r="A86" s="9" t="s">
        <v>119</v>
      </c>
      <c r="B86" s="19"/>
      <c r="C86" s="34">
        <v>2</v>
      </c>
      <c r="D86" s="33">
        <v>120.34</v>
      </c>
      <c r="E86" s="33">
        <f>D86*C86</f>
        <v>240.68</v>
      </c>
      <c r="F86" s="33">
        <f>E86*12</f>
        <v>2888.16</v>
      </c>
    </row>
    <row r="87" spans="1:6" ht="12.75">
      <c r="A87" s="9" t="s">
        <v>120</v>
      </c>
      <c r="B87" s="19"/>
      <c r="C87" s="34">
        <v>15</v>
      </c>
      <c r="D87" s="33">
        <v>148.58</v>
      </c>
      <c r="E87" s="33">
        <f>D87*C87</f>
        <v>2228.7000000000003</v>
      </c>
      <c r="F87" s="33">
        <f>E87*12</f>
        <v>26744.4</v>
      </c>
    </row>
    <row r="88" spans="1:6" ht="12.75">
      <c r="A88" s="9" t="s">
        <v>121</v>
      </c>
      <c r="B88" s="19"/>
      <c r="C88" s="34">
        <v>1</v>
      </c>
      <c r="D88" s="33">
        <v>101.84</v>
      </c>
      <c r="E88" s="33">
        <f>D88*C88</f>
        <v>101.84</v>
      </c>
      <c r="F88" s="33">
        <f>E88*12</f>
        <v>1222.08</v>
      </c>
    </row>
    <row r="89" spans="1:6" ht="12.75">
      <c r="A89" s="9" t="s">
        <v>122</v>
      </c>
      <c r="B89" s="19"/>
      <c r="C89" s="34">
        <v>37</v>
      </c>
      <c r="D89" s="33">
        <v>120.34</v>
      </c>
      <c r="E89" s="33">
        <f>D89*C89</f>
        <v>4452.58</v>
      </c>
      <c r="F89" s="33">
        <f>E89*12</f>
        <v>53430.96</v>
      </c>
    </row>
    <row r="90" spans="1:6" ht="12.75">
      <c r="A90" s="18"/>
      <c r="B90" s="19"/>
      <c r="C90" s="34">
        <f>SUM(C86:C89)</f>
        <v>55</v>
      </c>
      <c r="D90" s="34">
        <f>SUM(D86:D89)</f>
        <v>491.1</v>
      </c>
      <c r="E90" s="34">
        <f>SUM(E86:E89)</f>
        <v>7023.8</v>
      </c>
      <c r="F90" s="42">
        <f>SUM(F86:F89)</f>
        <v>84285.6</v>
      </c>
    </row>
    <row r="91" spans="1:6" ht="12.75">
      <c r="A91" s="18"/>
      <c r="B91" s="19"/>
      <c r="C91" s="34"/>
      <c r="D91" s="33"/>
      <c r="E91" s="33"/>
      <c r="F91" s="33"/>
    </row>
    <row r="92" spans="1:6" ht="12.75">
      <c r="A92" s="18"/>
      <c r="B92" s="19"/>
      <c r="C92" s="23" t="s">
        <v>123</v>
      </c>
      <c r="D92" s="26"/>
      <c r="E92" s="25"/>
      <c r="F92" s="26"/>
    </row>
    <row r="93" spans="1:6" ht="12.75">
      <c r="A93" s="27" t="s">
        <v>118</v>
      </c>
      <c r="B93" s="19"/>
      <c r="C93" s="27" t="s">
        <v>64</v>
      </c>
      <c r="D93" s="28" t="s">
        <v>65</v>
      </c>
      <c r="E93" s="29" t="s">
        <v>114</v>
      </c>
      <c r="F93" s="29" t="s">
        <v>66</v>
      </c>
    </row>
    <row r="94" spans="1:6" ht="12.75">
      <c r="A94" s="9" t="s">
        <v>119</v>
      </c>
      <c r="B94" s="19"/>
      <c r="C94" s="34">
        <v>2</v>
      </c>
      <c r="D94" s="33">
        <v>125.01391999999998</v>
      </c>
      <c r="E94" s="33">
        <f>D94*C94</f>
        <v>250.02783999999997</v>
      </c>
      <c r="F94" s="33">
        <f>E94*12</f>
        <v>3000.3340799999996</v>
      </c>
    </row>
    <row r="95" spans="1:6" ht="12.75">
      <c r="A95" s="9" t="s">
        <v>120</v>
      </c>
      <c r="B95" s="19"/>
      <c r="C95" s="34">
        <v>15</v>
      </c>
      <c r="D95" s="33">
        <v>154.35217150000003</v>
      </c>
      <c r="E95" s="33">
        <f>D95*C95</f>
        <v>2315.2825725000002</v>
      </c>
      <c r="F95" s="33">
        <f>E95*12</f>
        <v>27783.390870000003</v>
      </c>
    </row>
    <row r="96" spans="1:6" ht="12.75">
      <c r="A96" s="9" t="s">
        <v>121</v>
      </c>
      <c r="B96" s="19"/>
      <c r="C96" s="34">
        <v>12</v>
      </c>
      <c r="D96" s="33">
        <v>111.6835485</v>
      </c>
      <c r="E96" s="33">
        <f>D96*C96</f>
        <v>1340.202582</v>
      </c>
      <c r="F96" s="33">
        <f>E96*12</f>
        <v>16082.430983999999</v>
      </c>
    </row>
    <row r="97" spans="1:6" ht="12.75">
      <c r="A97" s="9" t="s">
        <v>122</v>
      </c>
      <c r="B97" s="19"/>
      <c r="C97" s="34">
        <v>44</v>
      </c>
      <c r="D97" s="33">
        <v>125.01391999999998</v>
      </c>
      <c r="E97" s="33">
        <f>D97*C97</f>
        <v>5500.61248</v>
      </c>
      <c r="F97" s="33">
        <f>E97*12</f>
        <v>66007.34976</v>
      </c>
    </row>
    <row r="98" spans="1:6" ht="12.75">
      <c r="A98" s="18"/>
      <c r="B98" s="19"/>
      <c r="C98" s="34">
        <f>SUM(C94:C97)</f>
        <v>73</v>
      </c>
      <c r="D98" s="34">
        <f>SUM(D94:D97)</f>
        <v>516.06356</v>
      </c>
      <c r="E98" s="34">
        <f>SUM(E94:E97)</f>
        <v>9406.1254745</v>
      </c>
      <c r="F98" s="42">
        <f>SUM(F94:F97)</f>
        <v>112873.50569399999</v>
      </c>
    </row>
    <row r="99" spans="1:6" ht="12.75">
      <c r="A99" s="18"/>
      <c r="B99" s="19"/>
      <c r="C99" s="34"/>
      <c r="D99" s="34"/>
      <c r="E99" s="34"/>
      <c r="F99" s="33"/>
    </row>
    <row r="100" spans="1:6" ht="12.75">
      <c r="A100" s="18"/>
      <c r="B100" s="19"/>
      <c r="C100" s="23" t="s">
        <v>124</v>
      </c>
      <c r="D100" s="26"/>
      <c r="E100" s="25"/>
      <c r="F100" s="26"/>
    </row>
    <row r="101" spans="1:6" ht="12.75">
      <c r="A101" s="27" t="s">
        <v>118</v>
      </c>
      <c r="B101" s="19"/>
      <c r="C101" s="27" t="s">
        <v>64</v>
      </c>
      <c r="D101" s="28" t="s">
        <v>65</v>
      </c>
      <c r="E101" s="29" t="s">
        <v>114</v>
      </c>
      <c r="F101" s="29" t="s">
        <v>66</v>
      </c>
    </row>
    <row r="102" spans="1:6" ht="12.75">
      <c r="A102" s="9" t="s">
        <v>119</v>
      </c>
      <c r="B102" s="19"/>
      <c r="C102" s="34">
        <v>2</v>
      </c>
      <c r="D102" s="33">
        <v>125.01391999999998</v>
      </c>
      <c r="E102" s="33">
        <f>D102*C102</f>
        <v>250.02783999999997</v>
      </c>
      <c r="F102" s="33">
        <f>E102*12</f>
        <v>3000.3340799999996</v>
      </c>
    </row>
    <row r="103" spans="1:6" ht="12.75">
      <c r="A103" s="9" t="s">
        <v>120</v>
      </c>
      <c r="B103" s="19"/>
      <c r="C103" s="34">
        <v>15</v>
      </c>
      <c r="D103" s="33">
        <v>154.35217150000003</v>
      </c>
      <c r="E103" s="33">
        <f>D103*C103</f>
        <v>2315.2825725000002</v>
      </c>
      <c r="F103" s="33">
        <f>E103*12</f>
        <v>27783.390870000003</v>
      </c>
    </row>
    <row r="104" spans="1:6" ht="12.75">
      <c r="A104" s="9" t="s">
        <v>121</v>
      </c>
      <c r="B104" s="19"/>
      <c r="C104" s="34">
        <v>12</v>
      </c>
      <c r="D104" s="33">
        <v>111.6835485</v>
      </c>
      <c r="E104" s="33">
        <f>D104*C104</f>
        <v>1340.202582</v>
      </c>
      <c r="F104" s="33">
        <f>E104*12</f>
        <v>16082.430983999999</v>
      </c>
    </row>
    <row r="105" spans="1:6" ht="12.75">
      <c r="A105" s="9" t="s">
        <v>122</v>
      </c>
      <c r="B105" s="19"/>
      <c r="C105" s="34">
        <v>44</v>
      </c>
      <c r="D105" s="33">
        <v>125.01391999999998</v>
      </c>
      <c r="E105" s="33">
        <f>D105*C105</f>
        <v>5500.61248</v>
      </c>
      <c r="F105" s="33">
        <f>E105*12</f>
        <v>66007.34976</v>
      </c>
    </row>
    <row r="106" spans="1:6" ht="12.75">
      <c r="A106" s="18"/>
      <c r="B106" s="19"/>
      <c r="C106" s="34">
        <f>SUM(C102:C105)</f>
        <v>73</v>
      </c>
      <c r="D106" s="34">
        <f>SUM(D102:D105)</f>
        <v>516.06356</v>
      </c>
      <c r="E106" s="34">
        <f>SUM(E102:E105)</f>
        <v>9406.1254745</v>
      </c>
      <c r="F106" s="42">
        <f>SUM(F102:F105)</f>
        <v>112873.50569399999</v>
      </c>
    </row>
    <row r="107" spans="1:2" ht="12.75">
      <c r="A107" s="18"/>
      <c r="B107" s="19"/>
    </row>
    <row r="108" spans="3:14" ht="12.75">
      <c r="C108" s="12" t="s">
        <v>125</v>
      </c>
      <c r="K108" s="50"/>
      <c r="L108" s="50"/>
      <c r="M108" s="50"/>
      <c r="N108" s="50"/>
    </row>
    <row r="109" spans="1:23" s="5" customFormat="1" ht="60">
      <c r="A109" s="4"/>
      <c r="B109" s="4"/>
      <c r="C109" s="49" t="s">
        <v>84</v>
      </c>
      <c r="D109" s="4"/>
      <c r="H109" s="4"/>
      <c r="I109" s="40"/>
      <c r="K109" s="50">
        <v>2008</v>
      </c>
      <c r="L109" s="50">
        <v>2009</v>
      </c>
      <c r="M109" s="4"/>
      <c r="N109" s="50">
        <v>2010</v>
      </c>
      <c r="O109" s="5" t="s">
        <v>126</v>
      </c>
      <c r="P109" s="55" t="s">
        <v>127</v>
      </c>
      <c r="R109" s="1"/>
      <c r="S109" s="1"/>
      <c r="T109" s="1"/>
      <c r="U109" s="1"/>
      <c r="V109" s="1"/>
      <c r="W109" s="1"/>
    </row>
    <row r="110" spans="3:16" ht="12.75">
      <c r="C110" s="56" t="str">
        <f>'[2]TANCAM12_09'!D42</f>
        <v>120.05.01 - TRIENNIS CATEDRATICS</v>
      </c>
      <c r="G110" s="57"/>
      <c r="H110" s="57"/>
      <c r="I110" s="57"/>
      <c r="K110" s="58">
        <f>'[2]TANCAM12_09'!CB42</f>
        <v>270129.78</v>
      </c>
      <c r="L110" s="58">
        <v>278437</v>
      </c>
      <c r="M110" s="57"/>
      <c r="N110" s="58">
        <v>325177.67</v>
      </c>
      <c r="O110" s="11">
        <f>N110/$N$114</f>
        <v>0.21186242767987923</v>
      </c>
      <c r="P110" s="59">
        <f>$P$114*O110</f>
        <v>377189.8176063121</v>
      </c>
    </row>
    <row r="111" spans="3:16" ht="12.75">
      <c r="C111" s="56" t="str">
        <f>'[2]TANCAM12_09'!D43</f>
        <v>120.05.02 - TRIENNIS TITULAR D'UNIVERSITAT</v>
      </c>
      <c r="K111" s="58">
        <f>'[2]TANCAM12_09'!CB43</f>
        <v>719292.67</v>
      </c>
      <c r="L111" s="58">
        <v>814654</v>
      </c>
      <c r="N111" s="58">
        <v>844047.71</v>
      </c>
      <c r="O111" s="11">
        <f>N111/$N$114</f>
        <v>0.5499208999137077</v>
      </c>
      <c r="P111" s="59">
        <f>$P$114*O111</f>
        <v>979053.0874580824</v>
      </c>
    </row>
    <row r="112" spans="3:16" ht="12.75">
      <c r="C112" s="56" t="str">
        <f>'[2]TANCAM12_09'!D44</f>
        <v>120.05.03 - TRIENNIS CATEDRATIC D'ESCOLA UNIV.</v>
      </c>
      <c r="K112" s="58">
        <f>'[2]TANCAM12_09'!CB44</f>
        <v>34430.71</v>
      </c>
      <c r="L112" s="58">
        <v>36231</v>
      </c>
      <c r="N112" s="58">
        <v>31082.1</v>
      </c>
      <c r="O112" s="11">
        <f>N112/$N$114</f>
        <v>0.020250865206669248</v>
      </c>
      <c r="P112" s="59">
        <f>$P$114*O112</f>
        <v>36053.679915417175</v>
      </c>
    </row>
    <row r="113" spans="3:16" ht="12.75">
      <c r="C113" s="56" t="str">
        <f>'[2]TANCAM12_09'!D45</f>
        <v>120.05.04 - TRIENNIS TITULAR D'ESCOLA UNIV.</v>
      </c>
      <c r="K113" s="58">
        <f>'[2]TANCAM12_09'!CB45</f>
        <v>399593.24</v>
      </c>
      <c r="L113" s="58">
        <v>343287</v>
      </c>
      <c r="N113" s="58">
        <v>334545.46</v>
      </c>
      <c r="O113" s="11">
        <f>N113/$N$114</f>
        <v>0.21796580719974387</v>
      </c>
      <c r="P113" s="59">
        <f>$P$114*O113</f>
        <v>388055.9850201885</v>
      </c>
    </row>
    <row r="114" spans="3:16" ht="12.75">
      <c r="C114" s="56"/>
      <c r="K114" s="60">
        <f>SUM(K110:K113)</f>
        <v>1423446.4</v>
      </c>
      <c r="L114" s="60">
        <f>SUM(L110:L113)</f>
        <v>1472609</v>
      </c>
      <c r="M114" s="60"/>
      <c r="N114" s="60">
        <f>SUM(N110:N113)</f>
        <v>1534852.94</v>
      </c>
      <c r="O114" s="12">
        <f>SUM(O110:O113)</f>
        <v>1.0000000000000002</v>
      </c>
      <c r="P114" s="61">
        <v>1780352.57</v>
      </c>
    </row>
    <row r="115" spans="3:14" ht="12.75">
      <c r="C115" s="56" t="s">
        <v>128</v>
      </c>
      <c r="D115" s="56"/>
      <c r="E115" s="56"/>
      <c r="K115" s="60"/>
      <c r="L115" s="58">
        <v>2029312.49</v>
      </c>
      <c r="M115" s="58"/>
      <c r="N115" s="58">
        <v>2073810.68</v>
      </c>
    </row>
    <row r="116" spans="3:14" ht="12.75">
      <c r="C116" s="56" t="s">
        <v>129</v>
      </c>
      <c r="D116" s="56"/>
      <c r="E116" s="56"/>
      <c r="K116" s="60"/>
      <c r="L116" s="58">
        <v>114462.99</v>
      </c>
      <c r="M116" s="58"/>
      <c r="N116" s="58">
        <v>116755.96</v>
      </c>
    </row>
    <row r="117" spans="3:14" ht="12.75">
      <c r="C117" s="56" t="s">
        <v>130</v>
      </c>
      <c r="D117" s="56"/>
      <c r="K117" s="58"/>
      <c r="L117" s="58">
        <v>795309.33</v>
      </c>
      <c r="M117" s="58"/>
      <c r="N117" s="58">
        <v>879742.97</v>
      </c>
    </row>
    <row r="118" spans="3:14" ht="12.75">
      <c r="C118" s="56" t="s">
        <v>131</v>
      </c>
      <c r="D118" s="56"/>
      <c r="K118" s="58"/>
      <c r="L118" s="58">
        <v>430026.24</v>
      </c>
      <c r="M118" s="58"/>
      <c r="N118" s="58">
        <v>426271.06</v>
      </c>
    </row>
    <row r="119" spans="12:14" ht="12.75">
      <c r="L119" s="60">
        <f>SUM(L115:L118)</f>
        <v>3369111.05</v>
      </c>
      <c r="M119" s="60"/>
      <c r="N119" s="60">
        <f>SUM(N115:N118)</f>
        <v>3496580.6700000004</v>
      </c>
    </row>
    <row r="120" spans="3:14" ht="12.75">
      <c r="C120" s="56" t="s">
        <v>132</v>
      </c>
      <c r="D120" s="56"/>
      <c r="K120" s="58"/>
      <c r="L120" s="58">
        <v>756465.34</v>
      </c>
      <c r="M120" s="58"/>
      <c r="N120" s="58">
        <v>788061.07</v>
      </c>
    </row>
    <row r="121" spans="3:14" ht="12.75">
      <c r="C121" s="56" t="s">
        <v>133</v>
      </c>
      <c r="D121" s="56"/>
      <c r="K121" s="58"/>
      <c r="L121" s="58">
        <v>142703.62</v>
      </c>
      <c r="M121" s="58"/>
      <c r="N121" s="58">
        <v>160487.66</v>
      </c>
    </row>
    <row r="122" ht="12.75"/>
    <row r="123" spans="1:2" ht="23.25">
      <c r="A123" s="15" t="s">
        <v>134</v>
      </c>
      <c r="B123" s="15"/>
    </row>
    <row r="124" spans="1:11" ht="12.75">
      <c r="A124" s="18" t="s">
        <v>112</v>
      </c>
      <c r="J124" s="57"/>
      <c r="K124" s="58"/>
    </row>
    <row r="125" spans="1:11" ht="12.75">
      <c r="A125" s="18"/>
      <c r="J125" s="57"/>
      <c r="K125" s="58"/>
    </row>
    <row r="126" spans="1:11" ht="12.75">
      <c r="A126" s="18"/>
      <c r="C126" s="23" t="s">
        <v>135</v>
      </c>
      <c r="D126" s="26"/>
      <c r="E126" s="25"/>
      <c r="F126" s="26"/>
      <c r="J126" s="57"/>
      <c r="K126" s="58"/>
    </row>
    <row r="127" spans="1:11" ht="12.75">
      <c r="A127" s="18"/>
      <c r="C127" s="27" t="s">
        <v>63</v>
      </c>
      <c r="D127" s="27" t="s">
        <v>64</v>
      </c>
      <c r="E127" s="28" t="s">
        <v>65</v>
      </c>
      <c r="F127" s="29" t="s">
        <v>66</v>
      </c>
      <c r="J127" s="57"/>
      <c r="K127" s="58"/>
    </row>
    <row r="128" spans="1:11" ht="12.75">
      <c r="A128" s="18"/>
      <c r="C128" s="31">
        <v>1</v>
      </c>
      <c r="D128" s="34">
        <v>210</v>
      </c>
      <c r="E128" s="35">
        <v>815.25</v>
      </c>
      <c r="F128" s="33">
        <f>D128*E128</f>
        <v>171202.5</v>
      </c>
      <c r="J128" s="57"/>
      <c r="K128" s="58"/>
    </row>
    <row r="129" spans="1:11" ht="12.75">
      <c r="A129" s="18"/>
      <c r="C129" s="31">
        <v>2</v>
      </c>
      <c r="D129" s="34">
        <v>180</v>
      </c>
      <c r="E129" s="35">
        <v>681.9</v>
      </c>
      <c r="F129" s="33">
        <f>D129*E129</f>
        <v>122742</v>
      </c>
      <c r="J129" s="57"/>
      <c r="K129" s="58"/>
    </row>
    <row r="130" spans="1:11" ht="12.75">
      <c r="A130" s="18"/>
      <c r="C130" s="31">
        <v>3</v>
      </c>
      <c r="D130" s="34">
        <v>281</v>
      </c>
      <c r="E130" s="35">
        <v>681.9</v>
      </c>
      <c r="F130" s="33">
        <f>D130*E130</f>
        <v>191613.9</v>
      </c>
      <c r="J130" s="57"/>
      <c r="K130" s="58"/>
    </row>
    <row r="131" spans="1:11" ht="12.75">
      <c r="A131" s="18"/>
      <c r="C131" s="31">
        <v>4</v>
      </c>
      <c r="D131" s="34">
        <v>98</v>
      </c>
      <c r="E131" s="35">
        <v>681.9</v>
      </c>
      <c r="F131" s="33">
        <f>D131*E131</f>
        <v>66826.2</v>
      </c>
      <c r="J131" s="57"/>
      <c r="K131" s="58"/>
    </row>
    <row r="132" spans="1:11" ht="12.75">
      <c r="A132" s="18"/>
      <c r="C132" s="37"/>
      <c r="D132" s="37"/>
      <c r="E132" s="37"/>
      <c r="F132" s="39">
        <f>SUM(F128:F131)</f>
        <v>552384.6</v>
      </c>
      <c r="J132" s="57"/>
      <c r="K132" s="58"/>
    </row>
    <row r="133" ht="12.75"/>
    <row r="134" ht="23.25">
      <c r="A134" s="15" t="s">
        <v>136</v>
      </c>
    </row>
    <row r="135" ht="12.75">
      <c r="A135" s="18" t="s">
        <v>112</v>
      </c>
    </row>
    <row r="136" ht="12.75">
      <c r="A136" s="18"/>
    </row>
    <row r="137" spans="1:6" ht="12.75">
      <c r="A137" s="18"/>
      <c r="B137" s="19"/>
      <c r="C137" s="23" t="s">
        <v>137</v>
      </c>
      <c r="D137" s="26"/>
      <c r="E137" s="25"/>
      <c r="F137" s="26"/>
    </row>
    <row r="138" spans="1:6" ht="12.75">
      <c r="A138" s="27" t="s">
        <v>118</v>
      </c>
      <c r="B138" s="19"/>
      <c r="C138" s="27" t="s">
        <v>64</v>
      </c>
      <c r="D138" s="28" t="s">
        <v>65</v>
      </c>
      <c r="E138" s="29" t="s">
        <v>114</v>
      </c>
      <c r="F138" s="29" t="s">
        <v>66</v>
      </c>
    </row>
    <row r="139" spans="1:6" ht="12.75">
      <c r="A139" s="9" t="s">
        <v>138</v>
      </c>
      <c r="B139" s="19"/>
      <c r="C139" s="34">
        <v>1</v>
      </c>
      <c r="D139" s="33">
        <v>104.33</v>
      </c>
      <c r="E139" s="33">
        <f>D139*C139</f>
        <v>104.33</v>
      </c>
      <c r="F139" s="33">
        <f>E139*12</f>
        <v>1251.96</v>
      </c>
    </row>
    <row r="140" spans="1:6" ht="12.75">
      <c r="A140" s="9" t="s">
        <v>139</v>
      </c>
      <c r="B140" s="19"/>
      <c r="C140" s="34">
        <v>3</v>
      </c>
      <c r="D140" s="33">
        <v>112.83</v>
      </c>
      <c r="E140" s="33">
        <f>D140*C140</f>
        <v>338.49</v>
      </c>
      <c r="F140" s="33">
        <f>E140*12</f>
        <v>4061.88</v>
      </c>
    </row>
    <row r="141" spans="1:6" ht="12.75">
      <c r="A141" s="9" t="s">
        <v>140</v>
      </c>
      <c r="B141" s="19"/>
      <c r="C141" s="34">
        <v>8</v>
      </c>
      <c r="D141" s="33">
        <v>128.23</v>
      </c>
      <c r="E141" s="33">
        <f>D141*C141</f>
        <v>1025.84</v>
      </c>
      <c r="F141" s="33">
        <f>E141*12</f>
        <v>12310.079999999998</v>
      </c>
    </row>
    <row r="142" spans="1:6" ht="12.75">
      <c r="A142" s="9" t="s">
        <v>141</v>
      </c>
      <c r="B142" s="19"/>
      <c r="C142" s="34">
        <v>21</v>
      </c>
      <c r="D142" s="33">
        <v>123.48</v>
      </c>
      <c r="E142" s="33">
        <f>D142*C142</f>
        <v>2593.08</v>
      </c>
      <c r="F142" s="33">
        <f>E142*12</f>
        <v>31116.96</v>
      </c>
    </row>
    <row r="143" spans="1:6" ht="12.75">
      <c r="A143" s="18"/>
      <c r="B143" s="19"/>
      <c r="C143" s="34">
        <f>SUM(C139:C142)</f>
        <v>33</v>
      </c>
      <c r="D143" s="34">
        <f>SUM(D139:D142)</f>
        <v>468.87</v>
      </c>
      <c r="E143" s="34">
        <f>SUM(E139:E142)</f>
        <v>4061.74</v>
      </c>
      <c r="F143" s="62">
        <f>SUM(F139:F142)</f>
        <v>48740.88</v>
      </c>
    </row>
    <row r="144" spans="1:6" ht="12.75">
      <c r="A144" s="18"/>
      <c r="B144" s="19"/>
      <c r="C144" s="34"/>
      <c r="D144" s="34"/>
      <c r="E144" s="34"/>
      <c r="F144" s="34"/>
    </row>
    <row r="145" spans="1:6" ht="12.75">
      <c r="A145" s="18"/>
      <c r="B145" s="19"/>
      <c r="C145" s="23" t="s">
        <v>142</v>
      </c>
      <c r="D145" s="26"/>
      <c r="E145" s="25"/>
      <c r="F145" s="26"/>
    </row>
    <row r="146" spans="1:6" ht="12.75">
      <c r="A146" s="27" t="s">
        <v>118</v>
      </c>
      <c r="B146" s="19"/>
      <c r="C146" s="27" t="s">
        <v>64</v>
      </c>
      <c r="D146" s="28" t="s">
        <v>65</v>
      </c>
      <c r="E146" s="29" t="s">
        <v>114</v>
      </c>
      <c r="F146" s="29" t="s">
        <v>66</v>
      </c>
    </row>
    <row r="147" spans="1:6" ht="12.75">
      <c r="A147" s="9" t="s">
        <v>138</v>
      </c>
      <c r="B147" s="19"/>
      <c r="C147" s="34">
        <v>1</v>
      </c>
      <c r="D147" s="33">
        <v>104.33</v>
      </c>
      <c r="E147" s="33">
        <f>D147*C147</f>
        <v>104.33</v>
      </c>
      <c r="F147" s="33">
        <f>E147*12</f>
        <v>1251.96</v>
      </c>
    </row>
    <row r="148" spans="1:6" ht="12.75">
      <c r="A148" s="9" t="s">
        <v>139</v>
      </c>
      <c r="B148" s="19"/>
      <c r="C148" s="34">
        <v>3</v>
      </c>
      <c r="D148" s="33">
        <v>112.83</v>
      </c>
      <c r="E148" s="33">
        <f>D148*C148</f>
        <v>338.49</v>
      </c>
      <c r="F148" s="33">
        <f>E148*12</f>
        <v>4061.88</v>
      </c>
    </row>
    <row r="149" spans="1:6" ht="12.75">
      <c r="A149" s="9" t="s">
        <v>140</v>
      </c>
      <c r="B149" s="19"/>
      <c r="C149" s="34">
        <v>8</v>
      </c>
      <c r="D149" s="33">
        <v>128.23</v>
      </c>
      <c r="E149" s="33">
        <f>D149*C149</f>
        <v>1025.84</v>
      </c>
      <c r="F149" s="33">
        <f>E149*12</f>
        <v>12310.079999999998</v>
      </c>
    </row>
    <row r="150" spans="1:6" ht="12.75">
      <c r="A150" s="9" t="s">
        <v>141</v>
      </c>
      <c r="B150" s="19"/>
      <c r="C150" s="34">
        <v>21</v>
      </c>
      <c r="D150" s="33">
        <v>123.48</v>
      </c>
      <c r="E150" s="33">
        <f>D150*C150</f>
        <v>2593.08</v>
      </c>
      <c r="F150" s="33">
        <f>E150*12</f>
        <v>31116.96</v>
      </c>
    </row>
    <row r="151" spans="1:6" ht="12.75">
      <c r="A151" s="18"/>
      <c r="B151" s="19"/>
      <c r="C151" s="34">
        <f>SUM(C147:C150)</f>
        <v>33</v>
      </c>
      <c r="D151" s="34">
        <f>SUM(D147:D150)</f>
        <v>468.87</v>
      </c>
      <c r="E151" s="34">
        <f>SUM(E147:E150)</f>
        <v>4061.74</v>
      </c>
      <c r="F151" s="62">
        <f>SUM(F147:F150)</f>
        <v>48740.88</v>
      </c>
    </row>
    <row r="152" ht="12.75">
      <c r="A152" s="18"/>
    </row>
    <row r="153" spans="3:11" ht="12.75">
      <c r="C153" s="12" t="s">
        <v>143</v>
      </c>
      <c r="J153" s="57"/>
      <c r="K153" s="58"/>
    </row>
    <row r="154" spans="1:23" s="5" customFormat="1" ht="11.25">
      <c r="A154" s="4"/>
      <c r="B154" s="4"/>
      <c r="C154" s="49" t="s">
        <v>84</v>
      </c>
      <c r="D154" s="4"/>
      <c r="H154" s="4"/>
      <c r="I154" s="40"/>
      <c r="K154" s="50"/>
      <c r="L154" s="50">
        <v>2009</v>
      </c>
      <c r="M154" s="4"/>
      <c r="N154" s="50">
        <v>2010</v>
      </c>
      <c r="P154" s="40"/>
      <c r="R154" s="1"/>
      <c r="S154" s="1"/>
      <c r="T154" s="1"/>
      <c r="U154" s="1"/>
      <c r="V154" s="1"/>
      <c r="W154" s="1"/>
    </row>
    <row r="155" spans="3:15" ht="12.75">
      <c r="C155" s="56" t="s">
        <v>144</v>
      </c>
      <c r="J155" s="57"/>
      <c r="K155" s="58"/>
      <c r="L155" s="58">
        <v>307849.92</v>
      </c>
      <c r="M155" s="58"/>
      <c r="N155" s="58">
        <v>318285.08</v>
      </c>
      <c r="O155" s="58"/>
    </row>
    <row r="156" spans="3:15" ht="12.75">
      <c r="C156" s="12"/>
      <c r="J156" s="57"/>
      <c r="L156" s="60">
        <f>SUM(L155:L155)</f>
        <v>307849.92</v>
      </c>
      <c r="M156" s="58"/>
      <c r="N156" s="60">
        <f>SUM(N155:N155)</f>
        <v>318285.08</v>
      </c>
      <c r="O156" s="58"/>
    </row>
    <row r="157" spans="3:14" ht="12.75">
      <c r="C157" s="56" t="s">
        <v>145</v>
      </c>
      <c r="D157" s="56"/>
      <c r="L157" s="58">
        <v>108583.14</v>
      </c>
      <c r="M157" s="58"/>
      <c r="N157" s="58">
        <v>126554.96</v>
      </c>
    </row>
    <row r="158" spans="3:14" ht="12.75">
      <c r="C158" s="56" t="s">
        <v>146</v>
      </c>
      <c r="D158" s="56"/>
      <c r="L158" s="58">
        <v>77794.6</v>
      </c>
      <c r="M158" s="58"/>
      <c r="N158" s="58">
        <v>97412.46</v>
      </c>
    </row>
    <row r="159" spans="3:14" ht="12.75">
      <c r="C159" s="56" t="s">
        <v>147</v>
      </c>
      <c r="D159" s="56"/>
      <c r="L159" s="58">
        <v>247121.78</v>
      </c>
      <c r="M159" s="58"/>
      <c r="N159" s="58">
        <v>271140.52</v>
      </c>
    </row>
    <row r="160" spans="3:14" ht="12.75">
      <c r="C160" s="56" t="s">
        <v>148</v>
      </c>
      <c r="D160" s="56"/>
      <c r="L160" s="58">
        <v>135726.97</v>
      </c>
      <c r="M160" s="58"/>
      <c r="N160" s="58">
        <v>158042.91</v>
      </c>
    </row>
    <row r="161" spans="3:14" ht="12.75">
      <c r="C161" s="56" t="s">
        <v>149</v>
      </c>
      <c r="D161" s="56"/>
      <c r="L161" s="58">
        <v>1073.88</v>
      </c>
      <c r="M161" s="58"/>
      <c r="N161" s="58">
        <v>1045.69</v>
      </c>
    </row>
    <row r="162" spans="12:14" ht="12.75">
      <c r="L162" s="60">
        <f>SUM(L157:L161)</f>
        <v>570300.37</v>
      </c>
      <c r="N162" s="60">
        <f>SUM(N157:N161)</f>
        <v>654196.54</v>
      </c>
    </row>
    <row r="164" ht="12.75">
      <c r="C164" s="12" t="s">
        <v>143</v>
      </c>
    </row>
    <row r="165" spans="3:14" ht="12.75">
      <c r="C165" s="49" t="s">
        <v>84</v>
      </c>
      <c r="L165" s="50">
        <v>2009</v>
      </c>
      <c r="M165" s="4"/>
      <c r="N165" s="50">
        <v>2010</v>
      </c>
    </row>
    <row r="166" spans="3:15" ht="12.75">
      <c r="C166" s="56" t="s">
        <v>150</v>
      </c>
      <c r="J166" s="57"/>
      <c r="L166" s="60">
        <v>15851.87</v>
      </c>
      <c r="M166" s="60"/>
      <c r="N166" s="60">
        <v>13070.95</v>
      </c>
      <c r="O166" s="58"/>
    </row>
    <row r="167" spans="12:14" ht="12.75">
      <c r="L167" s="12"/>
      <c r="M167" s="12"/>
      <c r="N167" s="12"/>
    </row>
    <row r="168" spans="3:14" ht="12.75">
      <c r="C168" s="56" t="s">
        <v>151</v>
      </c>
      <c r="D168" s="56"/>
      <c r="L168" s="60">
        <v>3419.78</v>
      </c>
      <c r="M168" s="60"/>
      <c r="N168" s="60">
        <v>2250.86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17"/>
  <sheetViews>
    <sheetView zoomScalePageLayoutView="115" workbookViewId="0" topLeftCell="A1">
      <selection activeCell="D14" sqref="D14"/>
    </sheetView>
  </sheetViews>
  <sheetFormatPr defaultColWidth="11.421875" defaultRowHeight="15"/>
  <cols>
    <col min="1" max="1" width="29.140625" style="326" customWidth="1"/>
    <col min="2" max="3" width="13.140625" style="326" customWidth="1"/>
    <col min="4" max="4" width="20.00390625" style="326" customWidth="1"/>
    <col min="5" max="5" width="18.00390625" style="326" customWidth="1"/>
    <col min="6" max="16384" width="11.421875" style="326" customWidth="1"/>
  </cols>
  <sheetData>
    <row r="1" spans="1:4" ht="13.5" thickBot="1">
      <c r="A1" s="382" t="s">
        <v>321</v>
      </c>
      <c r="B1" s="382"/>
      <c r="C1" s="382"/>
      <c r="D1" s="382"/>
    </row>
    <row r="2" spans="1:4" ht="13.5" thickBot="1">
      <c r="A2" s="444" t="s">
        <v>326</v>
      </c>
      <c r="B2" s="444"/>
      <c r="C2" s="423"/>
      <c r="D2" s="393">
        <v>13043262.14</v>
      </c>
    </row>
    <row r="3" spans="1:4" ht="13.5" thickBot="1">
      <c r="A3" s="389" t="s">
        <v>269</v>
      </c>
      <c r="B3" s="389"/>
      <c r="C3" s="389"/>
      <c r="D3" s="395">
        <v>1957443.59</v>
      </c>
    </row>
    <row r="4" spans="1:4" ht="13.5" thickBot="1">
      <c r="A4" s="389" t="s">
        <v>270</v>
      </c>
      <c r="B4" s="389"/>
      <c r="C4" s="389"/>
      <c r="D4" s="395">
        <v>2917679.48</v>
      </c>
    </row>
    <row r="5" spans="1:4" ht="13.5" thickBot="1">
      <c r="A5" s="389" t="s">
        <v>271</v>
      </c>
      <c r="B5" s="389"/>
      <c r="C5" s="389"/>
      <c r="D5" s="395">
        <v>1155622.8</v>
      </c>
    </row>
    <row r="6" spans="1:4" ht="13.5" thickBot="1">
      <c r="A6" s="444" t="s">
        <v>272</v>
      </c>
      <c r="B6" s="444"/>
      <c r="C6" s="389"/>
      <c r="D6" s="395">
        <v>852138.47</v>
      </c>
    </row>
    <row r="7" spans="1:4" ht="13.5" thickBot="1">
      <c r="A7" s="444" t="s">
        <v>327</v>
      </c>
      <c r="B7" s="444"/>
      <c r="C7" s="389"/>
      <c r="D7" s="395">
        <v>1484521.34</v>
      </c>
    </row>
    <row r="8" spans="1:4" ht="13.5" thickBot="1">
      <c r="A8" s="389" t="s">
        <v>273</v>
      </c>
      <c r="B8" s="389"/>
      <c r="C8" s="389"/>
      <c r="D8" s="395">
        <v>233681.96</v>
      </c>
    </row>
    <row r="9" spans="1:4" ht="27" customHeight="1" thickBot="1">
      <c r="A9" s="445" t="s">
        <v>274</v>
      </c>
      <c r="B9" s="445"/>
      <c r="C9" s="408"/>
      <c r="D9" s="395">
        <v>101939.39</v>
      </c>
    </row>
    <row r="10" spans="1:4" ht="13.5" thickBot="1">
      <c r="A10" s="389" t="s">
        <v>275</v>
      </c>
      <c r="B10" s="389"/>
      <c r="C10" s="389"/>
      <c r="D10" s="395">
        <v>946927.38</v>
      </c>
    </row>
    <row r="11" spans="1:4" ht="13.5" thickBot="1">
      <c r="A11" s="389" t="s">
        <v>276</v>
      </c>
      <c r="B11" s="389"/>
      <c r="C11" s="389"/>
      <c r="D11" s="395">
        <v>664451.71</v>
      </c>
    </row>
    <row r="12" spans="1:4" ht="13.5" thickBot="1">
      <c r="A12" s="389" t="s">
        <v>277</v>
      </c>
      <c r="B12" s="389"/>
      <c r="C12" s="389"/>
      <c r="D12" s="395">
        <v>37228.25</v>
      </c>
    </row>
    <row r="13" spans="1:4" ht="13.5" thickBot="1">
      <c r="A13" s="389" t="s">
        <v>278</v>
      </c>
      <c r="B13" s="389"/>
      <c r="C13" s="389"/>
      <c r="D13" s="395">
        <v>63045.95</v>
      </c>
    </row>
    <row r="14" spans="1:4" ht="12.75">
      <c r="A14" s="399" t="s">
        <v>318</v>
      </c>
      <c r="B14" s="399"/>
      <c r="C14" s="409"/>
      <c r="D14" s="358">
        <v>23457942.45</v>
      </c>
    </row>
    <row r="15" spans="1:4" ht="13.5" thickBot="1">
      <c r="A15" s="389" t="s">
        <v>319</v>
      </c>
      <c r="B15" s="389"/>
      <c r="C15" s="406"/>
      <c r="D15" s="358">
        <v>23457.94</v>
      </c>
    </row>
    <row r="16" spans="1:4" ht="12.75">
      <c r="A16" s="357" t="s">
        <v>320</v>
      </c>
      <c r="B16" s="357"/>
      <c r="C16" s="357"/>
      <c r="D16" s="358">
        <v>23481400.39</v>
      </c>
    </row>
    <row r="17" spans="1:5" ht="12.75">
      <c r="A17" s="329"/>
      <c r="B17" s="329"/>
      <c r="C17" s="329"/>
      <c r="D17" s="329"/>
      <c r="E17" s="329"/>
    </row>
  </sheetData>
  <sheetProtection/>
  <mergeCells count="4">
    <mergeCell ref="A2:B2"/>
    <mergeCell ref="A6:B6"/>
    <mergeCell ref="A7:B7"/>
    <mergeCell ref="A9:B9"/>
  </mergeCells>
  <printOptions horizontalCentered="1"/>
  <pageMargins left="0.3937007874015748" right="0.7480314960629921" top="0.984251968503937" bottom="0.984251968503937" header="0.3937007874015748" footer="0.31496062992125984"/>
  <pageSetup firstPageNumber="15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47"/>
  <sheetViews>
    <sheetView zoomScalePageLayoutView="115" workbookViewId="0" topLeftCell="A1">
      <selection activeCell="D23" sqref="D23"/>
    </sheetView>
  </sheetViews>
  <sheetFormatPr defaultColWidth="11.421875" defaultRowHeight="15"/>
  <cols>
    <col min="1" max="1" width="28.140625" style="322" customWidth="1"/>
    <col min="2" max="2" width="13.00390625" style="333" customWidth="1"/>
    <col min="3" max="3" width="12.8515625" style="322" customWidth="1"/>
    <col min="4" max="4" width="16.57421875" style="322" customWidth="1"/>
    <col min="5" max="5" width="12.28125" style="322" customWidth="1"/>
    <col min="6" max="6" width="12.8515625" style="322" customWidth="1"/>
    <col min="7" max="7" width="11.00390625" style="322" customWidth="1"/>
    <col min="8" max="8" width="13.00390625" style="322" customWidth="1"/>
    <col min="9" max="16384" width="11.421875" style="322" customWidth="1"/>
  </cols>
  <sheetData>
    <row r="1" spans="1:8" ht="15.75" thickBot="1">
      <c r="A1" s="446" t="s">
        <v>9</v>
      </c>
      <c r="B1" s="446"/>
      <c r="C1" s="446"/>
      <c r="D1" s="446"/>
      <c r="E1" s="446"/>
      <c r="F1" s="446"/>
      <c r="G1" s="446"/>
      <c r="H1" s="446"/>
    </row>
    <row r="2" spans="1:8" ht="52.5" customHeight="1" thickBot="1">
      <c r="A2" s="426" t="s">
        <v>1</v>
      </c>
      <c r="B2" s="427" t="s">
        <v>388</v>
      </c>
      <c r="C2" s="427" t="s">
        <v>383</v>
      </c>
      <c r="D2" s="427" t="s">
        <v>389</v>
      </c>
      <c r="E2" s="427" t="s">
        <v>384</v>
      </c>
      <c r="F2" s="427" t="s">
        <v>390</v>
      </c>
      <c r="G2" s="427" t="s">
        <v>385</v>
      </c>
      <c r="H2" s="427" t="s">
        <v>360</v>
      </c>
    </row>
    <row r="3" spans="1:8" ht="15.75" thickBot="1">
      <c r="A3" s="394" t="s">
        <v>10</v>
      </c>
      <c r="B3" s="404">
        <v>84</v>
      </c>
      <c r="C3" s="404">
        <v>84</v>
      </c>
      <c r="D3" s="404">
        <v>84</v>
      </c>
      <c r="E3" s="404">
        <v>84</v>
      </c>
      <c r="F3" s="404">
        <v>100</v>
      </c>
      <c r="G3" s="404">
        <v>100</v>
      </c>
      <c r="H3" s="404">
        <v>88.67</v>
      </c>
    </row>
    <row r="4" spans="1:8" ht="15.75" thickBot="1">
      <c r="A4" s="394" t="s">
        <v>11</v>
      </c>
      <c r="B4" s="404">
        <v>29</v>
      </c>
      <c r="C4" s="404">
        <v>29</v>
      </c>
      <c r="D4" s="404">
        <v>33</v>
      </c>
      <c r="E4" s="404">
        <v>33</v>
      </c>
      <c r="F4" s="404">
        <v>33</v>
      </c>
      <c r="G4" s="404">
        <v>33</v>
      </c>
      <c r="H4" s="404">
        <v>32.17</v>
      </c>
    </row>
    <row r="5" spans="1:8" ht="15.75" thickBot="1">
      <c r="A5" s="394" t="s">
        <v>361</v>
      </c>
      <c r="B5" s="404">
        <v>1</v>
      </c>
      <c r="C5" s="404">
        <v>0.75</v>
      </c>
      <c r="D5" s="404">
        <v>1</v>
      </c>
      <c r="E5" s="404">
        <v>0.75</v>
      </c>
      <c r="F5" s="404">
        <v>1</v>
      </c>
      <c r="G5" s="404">
        <v>0.75</v>
      </c>
      <c r="H5" s="404">
        <v>0.75</v>
      </c>
    </row>
    <row r="6" spans="1:8" ht="15.75" thickBot="1">
      <c r="A6" s="394" t="s">
        <v>329</v>
      </c>
      <c r="B6" s="404">
        <v>1</v>
      </c>
      <c r="C6" s="404">
        <v>1</v>
      </c>
      <c r="D6" s="404">
        <v>1</v>
      </c>
      <c r="E6" s="404">
        <v>1</v>
      </c>
      <c r="F6" s="404">
        <v>5</v>
      </c>
      <c r="G6" s="404">
        <v>5</v>
      </c>
      <c r="H6" s="404">
        <v>2.17</v>
      </c>
    </row>
    <row r="7" spans="1:8" ht="15.75" thickBot="1">
      <c r="A7" s="394" t="s">
        <v>12</v>
      </c>
      <c r="B7" s="404">
        <v>44</v>
      </c>
      <c r="C7" s="404">
        <v>44</v>
      </c>
      <c r="D7" s="404">
        <v>43</v>
      </c>
      <c r="E7" s="404">
        <v>43</v>
      </c>
      <c r="F7" s="404">
        <v>34</v>
      </c>
      <c r="G7" s="404">
        <v>34</v>
      </c>
      <c r="H7" s="404">
        <v>40.58</v>
      </c>
    </row>
    <row r="8" spans="1:8" ht="15.75" thickBot="1">
      <c r="A8" s="394" t="s">
        <v>330</v>
      </c>
      <c r="B8" s="404">
        <v>2</v>
      </c>
      <c r="C8" s="404">
        <v>2</v>
      </c>
      <c r="D8" s="404">
        <v>2</v>
      </c>
      <c r="E8" s="404">
        <v>2</v>
      </c>
      <c r="F8" s="404">
        <v>2</v>
      </c>
      <c r="G8" s="404">
        <v>2</v>
      </c>
      <c r="H8" s="404">
        <v>2</v>
      </c>
    </row>
    <row r="9" spans="1:8" ht="15.75" thickBot="1">
      <c r="A9" s="394" t="s">
        <v>331</v>
      </c>
      <c r="B9" s="404">
        <v>10</v>
      </c>
      <c r="C9" s="404">
        <v>10</v>
      </c>
      <c r="D9" s="404">
        <v>10</v>
      </c>
      <c r="E9" s="404">
        <v>10</v>
      </c>
      <c r="F9" s="404">
        <v>10</v>
      </c>
      <c r="G9" s="404">
        <v>10</v>
      </c>
      <c r="H9" s="404">
        <v>10</v>
      </c>
    </row>
    <row r="10" spans="1:8" ht="15.75" thickBot="1">
      <c r="A10" s="394" t="s">
        <v>333</v>
      </c>
      <c r="B10" s="404">
        <v>6</v>
      </c>
      <c r="C10" s="404">
        <v>6</v>
      </c>
      <c r="D10" s="404">
        <v>6</v>
      </c>
      <c r="E10" s="404">
        <v>6</v>
      </c>
      <c r="F10" s="404">
        <v>6</v>
      </c>
      <c r="G10" s="404">
        <v>6</v>
      </c>
      <c r="H10" s="404">
        <v>6</v>
      </c>
    </row>
    <row r="11" spans="1:8" ht="15.75" thickBot="1">
      <c r="A11" s="394" t="s">
        <v>332</v>
      </c>
      <c r="B11" s="404">
        <v>2</v>
      </c>
      <c r="C11" s="404">
        <v>2</v>
      </c>
      <c r="D11" s="404">
        <v>2</v>
      </c>
      <c r="E11" s="404">
        <v>2</v>
      </c>
      <c r="F11" s="404">
        <v>2</v>
      </c>
      <c r="G11" s="404">
        <v>2</v>
      </c>
      <c r="H11" s="404">
        <v>2</v>
      </c>
    </row>
    <row r="12" spans="1:8" ht="15.75" thickBot="1">
      <c r="A12" s="394" t="s">
        <v>267</v>
      </c>
      <c r="B12" s="404">
        <v>2</v>
      </c>
      <c r="C12" s="404">
        <v>2</v>
      </c>
      <c r="D12" s="404">
        <v>2</v>
      </c>
      <c r="E12" s="404">
        <v>2</v>
      </c>
      <c r="F12" s="404">
        <v>2</v>
      </c>
      <c r="G12" s="404">
        <v>2</v>
      </c>
      <c r="H12" s="404">
        <v>2</v>
      </c>
    </row>
    <row r="13" spans="1:8" ht="15.75" thickBot="1">
      <c r="A13" s="394" t="s">
        <v>362</v>
      </c>
      <c r="B13" s="404">
        <v>1</v>
      </c>
      <c r="C13" s="404">
        <v>1</v>
      </c>
      <c r="D13" s="404">
        <v>1</v>
      </c>
      <c r="E13" s="404">
        <v>1</v>
      </c>
      <c r="F13" s="404">
        <v>1</v>
      </c>
      <c r="G13" s="404">
        <v>1</v>
      </c>
      <c r="H13" s="404">
        <v>1</v>
      </c>
    </row>
    <row r="14" spans="1:8" ht="15.75" thickBot="1">
      <c r="A14" s="394" t="s">
        <v>363</v>
      </c>
      <c r="B14" s="404">
        <v>2</v>
      </c>
      <c r="C14" s="404">
        <v>2</v>
      </c>
      <c r="D14" s="404">
        <v>2</v>
      </c>
      <c r="E14" s="404">
        <v>2</v>
      </c>
      <c r="F14" s="404">
        <v>2</v>
      </c>
      <c r="G14" s="404">
        <v>2</v>
      </c>
      <c r="H14" s="404">
        <v>2</v>
      </c>
    </row>
    <row r="15" spans="1:8" ht="15.75" thickBot="1">
      <c r="A15" s="394" t="s">
        <v>373</v>
      </c>
      <c r="B15" s="404">
        <v>1</v>
      </c>
      <c r="C15" s="404">
        <v>0.38</v>
      </c>
      <c r="D15" s="404">
        <v>1</v>
      </c>
      <c r="E15" s="404">
        <v>0.38</v>
      </c>
      <c r="F15" s="404">
        <v>1</v>
      </c>
      <c r="G15" s="404">
        <v>0.38</v>
      </c>
      <c r="H15" s="404">
        <v>0.38</v>
      </c>
    </row>
    <row r="16" spans="1:8" ht="15.75" thickBot="1">
      <c r="A16" s="394" t="s">
        <v>336</v>
      </c>
      <c r="B16" s="404">
        <v>45</v>
      </c>
      <c r="C16" s="404">
        <v>33.75</v>
      </c>
      <c r="D16" s="404">
        <v>45</v>
      </c>
      <c r="E16" s="404">
        <v>33.75</v>
      </c>
      <c r="F16" s="404">
        <v>45</v>
      </c>
      <c r="G16" s="404">
        <v>33.75</v>
      </c>
      <c r="H16" s="404">
        <v>33.75</v>
      </c>
    </row>
    <row r="17" spans="1:8" ht="15.75" thickBot="1">
      <c r="A17" s="394" t="s">
        <v>337</v>
      </c>
      <c r="B17" s="404">
        <v>22</v>
      </c>
      <c r="C17" s="404">
        <v>13.75</v>
      </c>
      <c r="D17" s="404">
        <v>22</v>
      </c>
      <c r="E17" s="404">
        <v>13.75</v>
      </c>
      <c r="F17" s="404">
        <v>22</v>
      </c>
      <c r="G17" s="404">
        <v>13.75</v>
      </c>
      <c r="H17" s="404">
        <v>13.75</v>
      </c>
    </row>
    <row r="18" spans="1:8" ht="15.75" thickBot="1">
      <c r="A18" s="394" t="s">
        <v>338</v>
      </c>
      <c r="B18" s="404">
        <v>12</v>
      </c>
      <c r="C18" s="404">
        <v>6</v>
      </c>
      <c r="D18" s="404">
        <v>12</v>
      </c>
      <c r="E18" s="404">
        <v>6</v>
      </c>
      <c r="F18" s="404">
        <v>12</v>
      </c>
      <c r="G18" s="404">
        <v>6</v>
      </c>
      <c r="H18" s="404">
        <v>6</v>
      </c>
    </row>
    <row r="19" spans="1:8" ht="15.75" thickBot="1">
      <c r="A19" s="394" t="s">
        <v>339</v>
      </c>
      <c r="B19" s="404">
        <v>16</v>
      </c>
      <c r="C19" s="404">
        <v>6</v>
      </c>
      <c r="D19" s="404">
        <v>14</v>
      </c>
      <c r="E19" s="404">
        <v>5.25</v>
      </c>
      <c r="F19" s="404">
        <v>14</v>
      </c>
      <c r="G19" s="404">
        <v>5.25</v>
      </c>
      <c r="H19" s="404">
        <v>5.41</v>
      </c>
    </row>
    <row r="20" spans="1:8" ht="15.75" thickBot="1">
      <c r="A20" s="394" t="s">
        <v>364</v>
      </c>
      <c r="B20" s="404">
        <v>5</v>
      </c>
      <c r="C20" s="404">
        <v>1.56</v>
      </c>
      <c r="D20" s="404">
        <v>4</v>
      </c>
      <c r="E20" s="404">
        <v>1.25</v>
      </c>
      <c r="F20" s="404">
        <v>4</v>
      </c>
      <c r="G20" s="404">
        <v>1.25</v>
      </c>
      <c r="H20" s="404">
        <v>1.31</v>
      </c>
    </row>
    <row r="21" spans="1:8" ht="15.75" thickBot="1">
      <c r="A21" s="394" t="s">
        <v>340</v>
      </c>
      <c r="B21" s="404">
        <v>14</v>
      </c>
      <c r="C21" s="404">
        <v>3.5</v>
      </c>
      <c r="D21" s="404">
        <v>18</v>
      </c>
      <c r="E21" s="404">
        <v>4.5</v>
      </c>
      <c r="F21" s="404">
        <v>18</v>
      </c>
      <c r="G21" s="404">
        <v>4.5</v>
      </c>
      <c r="H21" s="404">
        <v>4.29</v>
      </c>
    </row>
    <row r="22" spans="1:8" ht="15.75" thickBot="1">
      <c r="A22" s="394" t="s">
        <v>365</v>
      </c>
      <c r="B22" s="404">
        <v>6</v>
      </c>
      <c r="C22" s="404">
        <v>1.12</v>
      </c>
      <c r="D22" s="404">
        <v>6</v>
      </c>
      <c r="E22" s="404">
        <v>1.12</v>
      </c>
      <c r="F22" s="404">
        <v>6</v>
      </c>
      <c r="G22" s="404">
        <v>1.12</v>
      </c>
      <c r="H22" s="404">
        <v>1.12</v>
      </c>
    </row>
    <row r="23" spans="1:8" ht="15.75" thickBot="1">
      <c r="A23" s="394" t="s">
        <v>341</v>
      </c>
      <c r="B23" s="404">
        <v>8</v>
      </c>
      <c r="C23" s="404">
        <v>1</v>
      </c>
      <c r="D23" s="404">
        <v>9</v>
      </c>
      <c r="E23" s="404">
        <v>1.13</v>
      </c>
      <c r="F23" s="404">
        <v>9</v>
      </c>
      <c r="G23" s="404">
        <v>1.13</v>
      </c>
      <c r="H23" s="404">
        <v>1.1</v>
      </c>
    </row>
    <row r="24" spans="1:8" ht="15.75" thickBot="1">
      <c r="A24" s="394" t="s">
        <v>342</v>
      </c>
      <c r="B24" s="404">
        <v>51</v>
      </c>
      <c r="C24" s="404">
        <v>38.25</v>
      </c>
      <c r="D24" s="404">
        <v>50</v>
      </c>
      <c r="E24" s="404">
        <v>37.5</v>
      </c>
      <c r="F24" s="404">
        <v>50</v>
      </c>
      <c r="G24" s="404">
        <v>37.5</v>
      </c>
      <c r="H24" s="404">
        <v>37.66</v>
      </c>
    </row>
    <row r="25" spans="1:8" ht="15.75" thickBot="1">
      <c r="A25" s="394" t="s">
        <v>343</v>
      </c>
      <c r="B25" s="404">
        <v>28</v>
      </c>
      <c r="C25" s="404">
        <v>17.5</v>
      </c>
      <c r="D25" s="404">
        <v>25</v>
      </c>
      <c r="E25" s="404">
        <v>15.63</v>
      </c>
      <c r="F25" s="404">
        <v>25</v>
      </c>
      <c r="G25" s="404">
        <v>15.63</v>
      </c>
      <c r="H25" s="404">
        <v>16.02</v>
      </c>
    </row>
    <row r="26" spans="1:8" ht="15.75" thickBot="1">
      <c r="A26" s="394" t="s">
        <v>344</v>
      </c>
      <c r="B26" s="404">
        <v>43</v>
      </c>
      <c r="C26" s="404">
        <v>21.5</v>
      </c>
      <c r="D26" s="404">
        <v>39</v>
      </c>
      <c r="E26" s="404">
        <v>19.5</v>
      </c>
      <c r="F26" s="404">
        <v>39</v>
      </c>
      <c r="G26" s="404">
        <v>19.5</v>
      </c>
      <c r="H26" s="404">
        <v>19.92</v>
      </c>
    </row>
    <row r="27" spans="1:8" ht="15.75" thickBot="1">
      <c r="A27" s="394" t="s">
        <v>345</v>
      </c>
      <c r="B27" s="404">
        <v>35</v>
      </c>
      <c r="C27" s="404">
        <v>13.13</v>
      </c>
      <c r="D27" s="404">
        <v>32</v>
      </c>
      <c r="E27" s="404">
        <v>12</v>
      </c>
      <c r="F27" s="404">
        <v>32</v>
      </c>
      <c r="G27" s="404">
        <v>12</v>
      </c>
      <c r="H27" s="404">
        <v>12.23</v>
      </c>
    </row>
    <row r="28" spans="1:8" ht="15.75" thickBot="1">
      <c r="A28" s="394" t="s">
        <v>366</v>
      </c>
      <c r="B28" s="404">
        <v>6</v>
      </c>
      <c r="C28" s="404">
        <v>1.87</v>
      </c>
      <c r="D28" s="404">
        <v>6</v>
      </c>
      <c r="E28" s="404">
        <v>1.87</v>
      </c>
      <c r="F28" s="404">
        <v>6</v>
      </c>
      <c r="G28" s="404">
        <v>1.87</v>
      </c>
      <c r="H28" s="404">
        <v>1.87</v>
      </c>
    </row>
    <row r="29" spans="1:8" ht="15.75" thickBot="1">
      <c r="A29" s="394" t="s">
        <v>346</v>
      </c>
      <c r="B29" s="404">
        <v>54</v>
      </c>
      <c r="C29" s="404">
        <v>13.5</v>
      </c>
      <c r="D29" s="404">
        <v>69</v>
      </c>
      <c r="E29" s="404">
        <v>17.25</v>
      </c>
      <c r="F29" s="404">
        <v>69</v>
      </c>
      <c r="G29" s="404">
        <v>17.25</v>
      </c>
      <c r="H29" s="404">
        <v>16.47</v>
      </c>
    </row>
    <row r="30" spans="1:8" ht="15.75" thickBot="1">
      <c r="A30" s="394" t="s">
        <v>347</v>
      </c>
      <c r="B30" s="404">
        <v>17</v>
      </c>
      <c r="C30" s="404">
        <v>3.18</v>
      </c>
      <c r="D30" s="404">
        <v>17</v>
      </c>
      <c r="E30" s="404">
        <v>3.18</v>
      </c>
      <c r="F30" s="404">
        <v>17</v>
      </c>
      <c r="G30" s="404">
        <v>3.18</v>
      </c>
      <c r="H30" s="404">
        <v>3.18</v>
      </c>
    </row>
    <row r="31" spans="1:8" ht="15.75" thickBot="1">
      <c r="A31" s="394" t="s">
        <v>348</v>
      </c>
      <c r="B31" s="404">
        <v>32</v>
      </c>
      <c r="C31" s="404">
        <v>4</v>
      </c>
      <c r="D31" s="404">
        <v>32</v>
      </c>
      <c r="E31" s="404">
        <v>4</v>
      </c>
      <c r="F31" s="404">
        <v>32</v>
      </c>
      <c r="G31" s="404">
        <v>4</v>
      </c>
      <c r="H31" s="404">
        <v>4</v>
      </c>
    </row>
    <row r="32" spans="1:8" ht="15.75" thickBot="1">
      <c r="A32" s="394" t="s">
        <v>367</v>
      </c>
      <c r="B32" s="404">
        <v>4</v>
      </c>
      <c r="C32" s="404">
        <v>1.5</v>
      </c>
      <c r="D32" s="404">
        <v>4</v>
      </c>
      <c r="E32" s="404">
        <v>1.5</v>
      </c>
      <c r="F32" s="404">
        <v>4</v>
      </c>
      <c r="G32" s="404">
        <v>1.5</v>
      </c>
      <c r="H32" s="404">
        <v>1.5</v>
      </c>
    </row>
    <row r="33" spans="1:8" ht="15.75" thickBot="1">
      <c r="A33" s="394" t="s">
        <v>368</v>
      </c>
      <c r="B33" s="404">
        <v>8</v>
      </c>
      <c r="C33" s="404">
        <v>2.5</v>
      </c>
      <c r="D33" s="404">
        <v>9</v>
      </c>
      <c r="E33" s="404">
        <v>2.81</v>
      </c>
      <c r="F33" s="404">
        <v>9</v>
      </c>
      <c r="G33" s="404">
        <v>2.81</v>
      </c>
      <c r="H33" s="404">
        <v>2.74</v>
      </c>
    </row>
    <row r="34" spans="1:8" ht="15.75" thickBot="1">
      <c r="A34" s="394" t="s">
        <v>353</v>
      </c>
      <c r="B34" s="404">
        <v>5</v>
      </c>
      <c r="C34" s="404">
        <v>1.25</v>
      </c>
      <c r="D34" s="404">
        <v>5</v>
      </c>
      <c r="E34" s="404">
        <v>1.25</v>
      </c>
      <c r="F34" s="404">
        <v>5</v>
      </c>
      <c r="G34" s="404">
        <v>1.25</v>
      </c>
      <c r="H34" s="404">
        <v>1.25</v>
      </c>
    </row>
    <row r="35" spans="1:8" ht="15.75" thickBot="1">
      <c r="A35" s="394" t="s">
        <v>354</v>
      </c>
      <c r="B35" s="404">
        <v>20</v>
      </c>
      <c r="C35" s="404">
        <v>3.74</v>
      </c>
      <c r="D35" s="404">
        <v>20</v>
      </c>
      <c r="E35" s="404">
        <v>3.74</v>
      </c>
      <c r="F35" s="404">
        <v>20</v>
      </c>
      <c r="G35" s="404">
        <v>3.74</v>
      </c>
      <c r="H35" s="404">
        <v>3.74</v>
      </c>
    </row>
    <row r="36" spans="1:8" ht="15.75" thickBot="1">
      <c r="A36" s="394" t="s">
        <v>369</v>
      </c>
      <c r="B36" s="404">
        <v>13</v>
      </c>
      <c r="C36" s="404">
        <v>1.63</v>
      </c>
      <c r="D36" s="404">
        <v>15</v>
      </c>
      <c r="E36" s="404">
        <v>1.88</v>
      </c>
      <c r="F36" s="404">
        <v>15</v>
      </c>
      <c r="G36" s="404">
        <v>1.88</v>
      </c>
      <c r="H36" s="404">
        <v>1.82</v>
      </c>
    </row>
    <row r="37" spans="1:8" ht="15.75" thickBot="1">
      <c r="A37" s="394" t="s">
        <v>349</v>
      </c>
      <c r="B37" s="404">
        <v>8</v>
      </c>
      <c r="C37" s="404">
        <v>3</v>
      </c>
      <c r="D37" s="404">
        <v>8</v>
      </c>
      <c r="E37" s="404">
        <v>3</v>
      </c>
      <c r="F37" s="404">
        <v>8</v>
      </c>
      <c r="G37" s="404">
        <v>3</v>
      </c>
      <c r="H37" s="404">
        <v>3</v>
      </c>
    </row>
    <row r="38" spans="1:8" ht="15.75" thickBot="1">
      <c r="A38" s="394" t="s">
        <v>370</v>
      </c>
      <c r="B38" s="404">
        <v>10</v>
      </c>
      <c r="C38" s="404">
        <v>3.12</v>
      </c>
      <c r="D38" s="404">
        <v>9</v>
      </c>
      <c r="E38" s="404">
        <v>2.81</v>
      </c>
      <c r="F38" s="404">
        <v>9</v>
      </c>
      <c r="G38" s="404">
        <v>2.81</v>
      </c>
      <c r="H38" s="404">
        <v>2.87</v>
      </c>
    </row>
    <row r="39" spans="1:8" ht="15.75" thickBot="1">
      <c r="A39" s="400" t="s">
        <v>350</v>
      </c>
      <c r="B39" s="404">
        <v>17</v>
      </c>
      <c r="C39" s="404">
        <v>4.25</v>
      </c>
      <c r="D39" s="404">
        <v>17</v>
      </c>
      <c r="E39" s="404">
        <v>4.25</v>
      </c>
      <c r="F39" s="404">
        <v>17</v>
      </c>
      <c r="G39" s="404">
        <v>4.25</v>
      </c>
      <c r="H39" s="404">
        <v>4.25</v>
      </c>
    </row>
    <row r="40" spans="1:8" ht="15.75" thickBot="1">
      <c r="A40" s="400" t="s">
        <v>351</v>
      </c>
      <c r="B40" s="404">
        <v>40</v>
      </c>
      <c r="C40" s="404">
        <v>7.48</v>
      </c>
      <c r="D40" s="404">
        <v>40</v>
      </c>
      <c r="E40" s="404">
        <v>7.48</v>
      </c>
      <c r="F40" s="404">
        <v>40</v>
      </c>
      <c r="G40" s="404">
        <v>7.48</v>
      </c>
      <c r="H40" s="404">
        <v>7.48</v>
      </c>
    </row>
    <row r="41" spans="1:8" ht="15.75" thickBot="1">
      <c r="A41" s="400" t="s">
        <v>352</v>
      </c>
      <c r="B41" s="404">
        <v>55</v>
      </c>
      <c r="C41" s="404">
        <v>6.88</v>
      </c>
      <c r="D41" s="404">
        <v>59</v>
      </c>
      <c r="E41" s="404">
        <v>7.38</v>
      </c>
      <c r="F41" s="404">
        <v>59</v>
      </c>
      <c r="G41" s="404">
        <v>7.38</v>
      </c>
      <c r="H41" s="404">
        <v>7.27</v>
      </c>
    </row>
    <row r="42" spans="1:8" ht="15.75" thickBot="1">
      <c r="A42" s="400" t="s">
        <v>156</v>
      </c>
      <c r="B42" s="404">
        <v>18</v>
      </c>
      <c r="C42" s="404">
        <v>13.5</v>
      </c>
      <c r="D42" s="404">
        <v>18</v>
      </c>
      <c r="E42" s="404">
        <v>13.5</v>
      </c>
      <c r="F42" s="404">
        <v>18</v>
      </c>
      <c r="G42" s="404">
        <v>13.5</v>
      </c>
      <c r="H42" s="404">
        <v>13.5</v>
      </c>
    </row>
    <row r="43" spans="1:8" ht="15.75" thickBot="1">
      <c r="A43" s="400" t="s">
        <v>157</v>
      </c>
      <c r="B43" s="404">
        <v>12</v>
      </c>
      <c r="C43" s="404">
        <v>12</v>
      </c>
      <c r="D43" s="404">
        <v>12</v>
      </c>
      <c r="E43" s="404">
        <v>12</v>
      </c>
      <c r="F43" s="404">
        <v>12</v>
      </c>
      <c r="G43" s="404">
        <v>12</v>
      </c>
      <c r="H43" s="404">
        <v>12</v>
      </c>
    </row>
    <row r="44" spans="1:8" ht="15.75" thickBot="1">
      <c r="A44" s="400" t="s">
        <v>371</v>
      </c>
      <c r="B44" s="404">
        <v>2</v>
      </c>
      <c r="C44" s="404">
        <v>1.5</v>
      </c>
      <c r="D44" s="404">
        <v>2</v>
      </c>
      <c r="E44" s="404">
        <v>1.5</v>
      </c>
      <c r="F44" s="404">
        <v>2</v>
      </c>
      <c r="G44" s="404">
        <v>1.5</v>
      </c>
      <c r="H44" s="404">
        <v>1.5</v>
      </c>
    </row>
    <row r="45" spans="1:8" ht="15.75" thickBot="1">
      <c r="A45" s="400" t="s">
        <v>158</v>
      </c>
      <c r="B45" s="404">
        <v>7</v>
      </c>
      <c r="C45" s="404">
        <v>7</v>
      </c>
      <c r="D45" s="404">
        <v>7</v>
      </c>
      <c r="E45" s="404">
        <v>7</v>
      </c>
      <c r="F45" s="404">
        <v>2</v>
      </c>
      <c r="G45" s="404">
        <v>2</v>
      </c>
      <c r="H45" s="404">
        <v>5.54</v>
      </c>
    </row>
    <row r="46" spans="1:8" ht="15.75" thickBot="1">
      <c r="A46" s="394" t="s">
        <v>372</v>
      </c>
      <c r="B46" s="404">
        <v>70</v>
      </c>
      <c r="C46" s="404">
        <v>70</v>
      </c>
      <c r="D46" s="404">
        <v>70</v>
      </c>
      <c r="E46" s="404">
        <v>70</v>
      </c>
      <c r="F46" s="404">
        <v>70</v>
      </c>
      <c r="G46" s="404">
        <v>70</v>
      </c>
      <c r="H46" s="404">
        <v>70</v>
      </c>
    </row>
    <row r="47" spans="1:8" ht="15.75" thickBot="1">
      <c r="A47" s="401" t="s">
        <v>325</v>
      </c>
      <c r="B47" s="405">
        <v>868</v>
      </c>
      <c r="C47" s="405">
        <v>503.07</v>
      </c>
      <c r="D47" s="405">
        <v>883</v>
      </c>
      <c r="E47" s="405">
        <v>504.88</v>
      </c>
      <c r="F47" s="405">
        <v>889</v>
      </c>
      <c r="G47" s="405">
        <v>510.88</v>
      </c>
      <c r="H47" s="405">
        <v>506.26000000000005</v>
      </c>
    </row>
  </sheetData>
  <sheetProtection/>
  <mergeCells count="1">
    <mergeCell ref="A1:H1"/>
  </mergeCells>
  <printOptions horizontalCentered="1"/>
  <pageMargins left="0.3937007874015748" right="0.7480314960629921" top="0.984251968503937" bottom="0.984251968503937" header="0.3937007874015748" footer="0.31496062992125984"/>
  <pageSetup firstPageNumber="152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14"/>
  <sheetViews>
    <sheetView zoomScalePageLayoutView="115" workbookViewId="0" topLeftCell="A1">
      <selection activeCell="B12" sqref="B12"/>
    </sheetView>
  </sheetViews>
  <sheetFormatPr defaultColWidth="11.421875" defaultRowHeight="15"/>
  <cols>
    <col min="1" max="1" width="48.7109375" style="322" bestFit="1" customWidth="1"/>
    <col min="2" max="2" width="16.57421875" style="322" customWidth="1"/>
    <col min="3" max="3" width="12.28125" style="322" customWidth="1"/>
    <col min="4" max="4" width="12.8515625" style="322" customWidth="1"/>
    <col min="5" max="5" width="11.00390625" style="322" customWidth="1"/>
    <col min="6" max="6" width="13.00390625" style="322" customWidth="1"/>
    <col min="7" max="16384" width="11.421875" style="322" customWidth="1"/>
  </cols>
  <sheetData>
    <row r="1" spans="1:2" ht="15.75" thickBot="1">
      <c r="A1" s="331" t="s">
        <v>2</v>
      </c>
      <c r="B1" s="332"/>
    </row>
    <row r="2" spans="1:2" ht="15.75" thickBot="1">
      <c r="A2" s="423" t="s">
        <v>322</v>
      </c>
      <c r="B2" s="393">
        <v>11145591.08</v>
      </c>
    </row>
    <row r="3" spans="1:2" ht="15.75" thickBot="1">
      <c r="A3" s="389" t="s">
        <v>269</v>
      </c>
      <c r="B3" s="395">
        <v>597908.5</v>
      </c>
    </row>
    <row r="4" spans="1:2" ht="15.75" thickBot="1">
      <c r="A4" s="389" t="s">
        <v>279</v>
      </c>
      <c r="B4" s="395">
        <v>279966.88</v>
      </c>
    </row>
    <row r="5" spans="1:2" ht="15.75" thickBot="1">
      <c r="A5" s="389" t="s">
        <v>280</v>
      </c>
      <c r="B5" s="395">
        <v>462374.64</v>
      </c>
    </row>
    <row r="6" spans="1:2" ht="15.75" thickBot="1">
      <c r="A6" s="389" t="s">
        <v>272</v>
      </c>
      <c r="B6" s="395">
        <v>257545.35</v>
      </c>
    </row>
    <row r="7" spans="1:2" ht="15.75" thickBot="1">
      <c r="A7" s="423" t="s">
        <v>327</v>
      </c>
      <c r="B7" s="395">
        <v>372450.38</v>
      </c>
    </row>
    <row r="8" spans="1:2" ht="15.75" thickBot="1">
      <c r="A8" s="389" t="s">
        <v>273</v>
      </c>
      <c r="B8" s="395">
        <v>7827.52</v>
      </c>
    </row>
    <row r="9" spans="1:2" ht="15.75" thickBot="1">
      <c r="A9" s="389" t="s">
        <v>276</v>
      </c>
      <c r="B9" s="395">
        <v>241932</v>
      </c>
    </row>
    <row r="10" spans="1:2" ht="15.75" thickBot="1">
      <c r="A10" s="389" t="s">
        <v>281</v>
      </c>
      <c r="B10" s="395">
        <v>179384.65</v>
      </c>
    </row>
    <row r="11" spans="1:2" ht="15.75" thickBot="1">
      <c r="A11" s="406" t="s">
        <v>278</v>
      </c>
      <c r="B11" s="407">
        <v>31243.88</v>
      </c>
    </row>
    <row r="12" spans="1:2" ht="15">
      <c r="A12" s="399" t="s">
        <v>321</v>
      </c>
      <c r="B12" s="358">
        <v>13576224.87</v>
      </c>
    </row>
    <row r="13" spans="1:2" ht="15.75" thickBot="1">
      <c r="A13" s="389" t="s">
        <v>323</v>
      </c>
      <c r="B13" s="395">
        <v>3665580.72</v>
      </c>
    </row>
    <row r="14" spans="1:2" ht="15">
      <c r="A14" s="357" t="s">
        <v>308</v>
      </c>
      <c r="B14" s="358">
        <v>17241805.59</v>
      </c>
    </row>
  </sheetData>
  <sheetProtection/>
  <printOptions horizontalCentered="1"/>
  <pageMargins left="0.3937007874015748" right="0.7480314960629921" top="0.984251968503937" bottom="0.984251968503937" header="0.3937007874015748" footer="0.31496062992125984"/>
  <pageSetup firstPageNumber="152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41"/>
  <sheetViews>
    <sheetView zoomScalePageLayoutView="115" workbookViewId="0" topLeftCell="A1">
      <selection activeCell="C41" sqref="C41"/>
    </sheetView>
  </sheetViews>
  <sheetFormatPr defaultColWidth="11.421875" defaultRowHeight="15"/>
  <cols>
    <col min="1" max="1" width="35.57421875" style="364" customWidth="1"/>
    <col min="2" max="2" width="9.57421875" style="368" customWidth="1"/>
    <col min="3" max="3" width="17.140625" style="326" customWidth="1"/>
    <col min="4" max="4" width="15.8515625" style="326" bestFit="1" customWidth="1"/>
    <col min="5" max="16384" width="11.421875" style="326" customWidth="1"/>
  </cols>
  <sheetData>
    <row r="1" spans="1:3" ht="12.75">
      <c r="A1" s="447" t="s">
        <v>14</v>
      </c>
      <c r="B1" s="447"/>
      <c r="C1" s="447"/>
    </row>
    <row r="2" spans="1:4" ht="25.5">
      <c r="A2" s="361" t="s">
        <v>1</v>
      </c>
      <c r="B2" s="362" t="s">
        <v>15</v>
      </c>
      <c r="C2" s="355" t="s">
        <v>355</v>
      </c>
      <c r="D2" s="327"/>
    </row>
    <row r="3" spans="1:4" ht="12.75">
      <c r="A3" s="448" t="s">
        <v>16</v>
      </c>
      <c r="B3" s="359" t="s">
        <v>17</v>
      </c>
      <c r="C3" s="359">
        <v>1</v>
      </c>
      <c r="D3" s="328"/>
    </row>
    <row r="4" spans="1:4" ht="12.75">
      <c r="A4" s="449"/>
      <c r="B4" s="365" t="s">
        <v>282</v>
      </c>
      <c r="C4" s="359">
        <v>1</v>
      </c>
      <c r="D4" s="328"/>
    </row>
    <row r="5" spans="1:4" ht="12.75">
      <c r="A5" s="449"/>
      <c r="B5" s="365" t="s">
        <v>19</v>
      </c>
      <c r="C5" s="359">
        <v>1</v>
      </c>
      <c r="D5" s="328"/>
    </row>
    <row r="6" spans="1:4" ht="12.75">
      <c r="A6" s="449"/>
      <c r="B6" s="365" t="s">
        <v>21</v>
      </c>
      <c r="C6" s="359">
        <v>8</v>
      </c>
      <c r="D6" s="328"/>
    </row>
    <row r="7" spans="1:4" ht="12.75">
      <c r="A7" s="449"/>
      <c r="B7" s="365" t="s">
        <v>22</v>
      </c>
      <c r="C7" s="359">
        <v>1</v>
      </c>
      <c r="D7" s="328"/>
    </row>
    <row r="8" spans="1:4" ht="12.75">
      <c r="A8" s="449"/>
      <c r="B8" s="365" t="s">
        <v>374</v>
      </c>
      <c r="C8" s="359">
        <v>1</v>
      </c>
      <c r="D8" s="328"/>
    </row>
    <row r="9" spans="1:4" ht="12.75">
      <c r="A9" s="449"/>
      <c r="B9" s="365" t="s">
        <v>23</v>
      </c>
      <c r="C9" s="359">
        <v>1</v>
      </c>
      <c r="D9" s="328"/>
    </row>
    <row r="10" spans="1:4" ht="12.75">
      <c r="A10" s="449"/>
      <c r="B10" s="365" t="s">
        <v>24</v>
      </c>
      <c r="C10" s="359">
        <v>12</v>
      </c>
      <c r="D10" s="328"/>
    </row>
    <row r="11" spans="1:4" ht="12.75">
      <c r="A11" s="449"/>
      <c r="B11" s="365" t="s">
        <v>25</v>
      </c>
      <c r="C11" s="359">
        <v>2</v>
      </c>
      <c r="D11" s="328"/>
    </row>
    <row r="12" spans="1:4" ht="12.75">
      <c r="A12" s="449"/>
      <c r="B12" s="365" t="s">
        <v>26</v>
      </c>
      <c r="C12" s="359">
        <v>3</v>
      </c>
      <c r="D12" s="328"/>
    </row>
    <row r="13" spans="1:4" ht="12.75">
      <c r="A13" s="450"/>
      <c r="B13" s="365" t="s">
        <v>27</v>
      </c>
      <c r="C13" s="359">
        <v>3</v>
      </c>
      <c r="D13" s="328"/>
    </row>
    <row r="14" spans="1:4" ht="12.75">
      <c r="A14" s="448" t="s">
        <v>28</v>
      </c>
      <c r="B14" s="365" t="s">
        <v>29</v>
      </c>
      <c r="C14" s="359">
        <v>11</v>
      </c>
      <c r="D14" s="328"/>
    </row>
    <row r="15" spans="1:4" ht="12.75">
      <c r="A15" s="449"/>
      <c r="B15" s="365" t="s">
        <v>30</v>
      </c>
      <c r="C15" s="359">
        <v>2</v>
      </c>
      <c r="D15" s="328"/>
    </row>
    <row r="16" spans="1:4" ht="12.75">
      <c r="A16" s="449"/>
      <c r="B16" s="365" t="s">
        <v>31</v>
      </c>
      <c r="C16" s="359">
        <v>0</v>
      </c>
      <c r="D16" s="328"/>
    </row>
    <row r="17" spans="1:8" ht="12.75">
      <c r="A17" s="449"/>
      <c r="B17" s="365" t="s">
        <v>32</v>
      </c>
      <c r="C17" s="359">
        <v>24</v>
      </c>
      <c r="D17" s="336"/>
      <c r="E17" s="334"/>
      <c r="F17" s="334"/>
      <c r="G17" s="335"/>
      <c r="H17" s="337"/>
    </row>
    <row r="18" spans="1:4" ht="12.75">
      <c r="A18" s="449"/>
      <c r="B18" s="365" t="s">
        <v>33</v>
      </c>
      <c r="C18" s="359">
        <v>9</v>
      </c>
      <c r="D18" s="328"/>
    </row>
    <row r="19" spans="1:4" ht="12.75">
      <c r="A19" s="449"/>
      <c r="B19" s="365" t="s">
        <v>34</v>
      </c>
      <c r="C19" s="359">
        <v>17</v>
      </c>
      <c r="D19" s="328"/>
    </row>
    <row r="20" spans="1:4" ht="12.75">
      <c r="A20" s="450"/>
      <c r="B20" s="366" t="s">
        <v>35</v>
      </c>
      <c r="C20" s="360">
        <v>1</v>
      </c>
      <c r="D20" s="328"/>
    </row>
    <row r="21" spans="1:4" ht="12.75" hidden="1">
      <c r="A21" s="402"/>
      <c r="D21" s="328"/>
    </row>
    <row r="22" spans="1:4" ht="12.75">
      <c r="A22" s="453" t="s">
        <v>36</v>
      </c>
      <c r="B22" s="365" t="s">
        <v>37</v>
      </c>
      <c r="C22" s="359">
        <v>3</v>
      </c>
      <c r="D22" s="328"/>
    </row>
    <row r="23" spans="1:4" ht="12.75">
      <c r="A23" s="451"/>
      <c r="B23" s="365" t="s">
        <v>334</v>
      </c>
      <c r="C23" s="359">
        <v>1</v>
      </c>
      <c r="D23" s="328"/>
    </row>
    <row r="24" spans="1:4" ht="12.75">
      <c r="A24" s="451"/>
      <c r="B24" s="365" t="s">
        <v>38</v>
      </c>
      <c r="C24" s="359">
        <v>13</v>
      </c>
      <c r="D24" s="328"/>
    </row>
    <row r="25" spans="1:4" ht="12.75">
      <c r="A25" s="451"/>
      <c r="B25" s="365" t="s">
        <v>39</v>
      </c>
      <c r="C25" s="359">
        <v>22</v>
      </c>
      <c r="D25" s="328"/>
    </row>
    <row r="26" spans="1:4" ht="12.75">
      <c r="A26" s="451"/>
      <c r="B26" s="365" t="s">
        <v>40</v>
      </c>
      <c r="C26" s="359">
        <v>65</v>
      </c>
      <c r="D26" s="328"/>
    </row>
    <row r="27" spans="1:4" ht="12" customHeight="1">
      <c r="A27" s="451"/>
      <c r="B27" s="365" t="s">
        <v>41</v>
      </c>
      <c r="C27" s="359">
        <v>134</v>
      </c>
      <c r="D27" s="328"/>
    </row>
    <row r="28" spans="1:4" ht="0.75" customHeight="1" hidden="1">
      <c r="A28" s="451"/>
      <c r="B28" s="366"/>
      <c r="C28" s="360"/>
      <c r="D28" s="328"/>
    </row>
    <row r="29" spans="1:4" ht="12.75" hidden="1">
      <c r="A29" s="452"/>
      <c r="B29" s="366"/>
      <c r="C29" s="360"/>
      <c r="D29" s="328"/>
    </row>
    <row r="30" spans="1:4" ht="12.75">
      <c r="A30" s="451" t="s">
        <v>42</v>
      </c>
      <c r="B30" s="359" t="s">
        <v>283</v>
      </c>
      <c r="C30" s="359">
        <v>5</v>
      </c>
      <c r="D30" s="328"/>
    </row>
    <row r="31" spans="1:4" ht="12.75" hidden="1">
      <c r="A31" s="452"/>
      <c r="B31" s="366" t="s">
        <v>284</v>
      </c>
      <c r="C31" s="360">
        <v>0</v>
      </c>
      <c r="D31" s="328"/>
    </row>
    <row r="32" spans="1:4" ht="12.75">
      <c r="A32" s="448" t="s">
        <v>43</v>
      </c>
      <c r="B32" s="365" t="s">
        <v>335</v>
      </c>
      <c r="C32" s="359">
        <v>7</v>
      </c>
      <c r="D32" s="328"/>
    </row>
    <row r="33" spans="1:4" ht="12.75">
      <c r="A33" s="449"/>
      <c r="B33" s="365" t="s">
        <v>375</v>
      </c>
      <c r="C33" s="359">
        <v>1</v>
      </c>
      <c r="D33" s="328"/>
    </row>
    <row r="34" spans="1:4" ht="12.75">
      <c r="A34" s="449"/>
      <c r="B34" s="365" t="s">
        <v>44</v>
      </c>
      <c r="C34" s="359">
        <v>2</v>
      </c>
      <c r="D34" s="328"/>
    </row>
    <row r="35" spans="1:4" ht="12.75">
      <c r="A35" s="449"/>
      <c r="B35" s="365" t="s">
        <v>376</v>
      </c>
      <c r="C35" s="359">
        <v>1</v>
      </c>
      <c r="D35" s="328"/>
    </row>
    <row r="36" spans="1:4" ht="12.75">
      <c r="A36" s="449"/>
      <c r="B36" s="365" t="s">
        <v>377</v>
      </c>
      <c r="C36" s="359">
        <v>1</v>
      </c>
      <c r="D36" s="328"/>
    </row>
    <row r="37" spans="1:4" ht="12.75">
      <c r="A37" s="450"/>
      <c r="B37" s="365" t="s">
        <v>45</v>
      </c>
      <c r="C37" s="359">
        <v>34</v>
      </c>
      <c r="D37" s="328"/>
    </row>
    <row r="38" spans="1:4" s="329" customFormat="1" ht="12.75">
      <c r="A38" s="428" t="s">
        <v>46</v>
      </c>
      <c r="B38" s="429"/>
      <c r="C38" s="430">
        <v>387</v>
      </c>
      <c r="D38" s="328"/>
    </row>
    <row r="39" spans="1:4" ht="12.75">
      <c r="A39" s="363"/>
      <c r="B39" s="367"/>
      <c r="C39" s="328"/>
      <c r="D39" s="328"/>
    </row>
    <row r="40" spans="1:4" ht="12.75">
      <c r="A40" s="363"/>
      <c r="B40" s="367"/>
      <c r="C40" s="328"/>
      <c r="D40" s="328"/>
    </row>
    <row r="41" spans="1:4" ht="12.75">
      <c r="A41" s="363"/>
      <c r="B41" s="367"/>
      <c r="C41" s="328"/>
      <c r="D41" s="328"/>
    </row>
  </sheetData>
  <sheetProtection/>
  <mergeCells count="6">
    <mergeCell ref="A1:C1"/>
    <mergeCell ref="A3:A13"/>
    <mergeCell ref="A30:A31"/>
    <mergeCell ref="A32:A37"/>
    <mergeCell ref="A22:A29"/>
    <mergeCell ref="A14:A20"/>
  </mergeCells>
  <printOptions horizontalCentered="1"/>
  <pageMargins left="0.3937007874015748" right="0.7480314960629921" top="0.984251968503937" bottom="0.984251968503937" header="0.3937007874015748" footer="0.31496062992125984"/>
  <pageSetup firstPageNumber="154" useFirstPageNumber="1"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8"/>
  <sheetViews>
    <sheetView zoomScalePageLayoutView="115" workbookViewId="0" topLeftCell="A1">
      <selection activeCell="D9" sqref="D9"/>
    </sheetView>
  </sheetViews>
  <sheetFormatPr defaultColWidth="11.421875" defaultRowHeight="15"/>
  <cols>
    <col min="1" max="1" width="35.57421875" style="364" customWidth="1"/>
    <col min="2" max="2" width="9.57421875" style="368" customWidth="1"/>
    <col min="3" max="3" width="17.140625" style="326" customWidth="1"/>
    <col min="4" max="4" width="15.8515625" style="326" bestFit="1" customWidth="1"/>
    <col min="5" max="16384" width="11.421875" style="326" customWidth="1"/>
  </cols>
  <sheetData>
    <row r="1" spans="1:4" ht="13.5" thickBot="1">
      <c r="A1" s="454" t="s">
        <v>321</v>
      </c>
      <c r="B1" s="454"/>
      <c r="C1" s="454"/>
      <c r="D1" s="454"/>
    </row>
    <row r="2" spans="1:4" ht="13.5" thickBot="1">
      <c r="A2" s="444" t="s">
        <v>328</v>
      </c>
      <c r="B2" s="444"/>
      <c r="C2" s="423"/>
      <c r="D2" s="393">
        <v>10267024.47</v>
      </c>
    </row>
    <row r="3" spans="1:4" ht="13.5" thickBot="1">
      <c r="A3" s="389" t="s">
        <v>269</v>
      </c>
      <c r="B3" s="390"/>
      <c r="C3" s="389"/>
      <c r="D3" s="395">
        <v>795537.92</v>
      </c>
    </row>
    <row r="4" spans="1:4" ht="13.5" thickBot="1">
      <c r="A4" s="389" t="s">
        <v>161</v>
      </c>
      <c r="B4" s="390"/>
      <c r="C4" s="389"/>
      <c r="D4" s="398" t="s">
        <v>356</v>
      </c>
    </row>
    <row r="5" spans="1:4" ht="13.5" thickBot="1">
      <c r="A5" s="389" t="s">
        <v>160</v>
      </c>
      <c r="B5" s="390"/>
      <c r="C5" s="389"/>
      <c r="D5" s="398" t="s">
        <v>356</v>
      </c>
    </row>
    <row r="6" spans="1:4" ht="13.5" thickBot="1">
      <c r="A6" s="396" t="s">
        <v>321</v>
      </c>
      <c r="B6" s="396"/>
      <c r="C6" s="396"/>
      <c r="D6" s="397">
        <v>11062562.38</v>
      </c>
    </row>
    <row r="7" spans="1:4" ht="13.5" thickBot="1">
      <c r="A7" s="389" t="s">
        <v>323</v>
      </c>
      <c r="B7" s="390"/>
      <c r="C7" s="389"/>
      <c r="D7" s="395">
        <v>2986891.84</v>
      </c>
    </row>
    <row r="8" spans="1:4" ht="13.5" thickBot="1">
      <c r="A8" s="455" t="s">
        <v>320</v>
      </c>
      <c r="B8" s="455"/>
      <c r="C8" s="455"/>
      <c r="D8" s="397">
        <v>14049454.23</v>
      </c>
    </row>
  </sheetData>
  <sheetProtection/>
  <mergeCells count="3">
    <mergeCell ref="A1:D1"/>
    <mergeCell ref="A2:B2"/>
    <mergeCell ref="A8:C8"/>
  </mergeCells>
  <printOptions horizontalCentered="1"/>
  <pageMargins left="0.3937007874015748" right="0.7480314960629921" top="0.984251968503937" bottom="0.984251968503937" header="0.3937007874015748" footer="0.31496062992125984"/>
  <pageSetup firstPageNumber="154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8"/>
  <sheetViews>
    <sheetView zoomScalePageLayoutView="115" workbookViewId="0" topLeftCell="A1">
      <selection activeCell="C6" sqref="C6"/>
    </sheetView>
  </sheetViews>
  <sheetFormatPr defaultColWidth="11.421875" defaultRowHeight="15"/>
  <cols>
    <col min="1" max="1" width="12.8515625" style="322" customWidth="1"/>
    <col min="2" max="2" width="11.421875" style="322" customWidth="1"/>
    <col min="3" max="3" width="16.8515625" style="322" bestFit="1" customWidth="1"/>
    <col min="4" max="4" width="18.140625" style="322" customWidth="1"/>
    <col min="5" max="5" width="14.7109375" style="322" bestFit="1" customWidth="1"/>
    <col min="6" max="16384" width="11.421875" style="322" customWidth="1"/>
  </cols>
  <sheetData>
    <row r="1" spans="1:5" ht="15">
      <c r="A1" s="459" t="s">
        <v>47</v>
      </c>
      <c r="B1" s="459"/>
      <c r="C1" s="459"/>
      <c r="D1" s="439"/>
      <c r="E1" s="333"/>
    </row>
    <row r="2" spans="1:5" ht="25.5">
      <c r="A2" s="374" t="s">
        <v>1</v>
      </c>
      <c r="B2" s="374" t="s">
        <v>48</v>
      </c>
      <c r="C2" s="355" t="s">
        <v>355</v>
      </c>
      <c r="D2" s="339"/>
      <c r="E2" s="333"/>
    </row>
    <row r="3" spans="1:5" ht="15">
      <c r="A3" s="456" t="s">
        <v>49</v>
      </c>
      <c r="B3" s="370" t="s">
        <v>285</v>
      </c>
      <c r="C3" s="383">
        <v>2</v>
      </c>
      <c r="D3" s="330"/>
      <c r="E3" s="333"/>
    </row>
    <row r="4" spans="1:5" ht="15">
      <c r="A4" s="457"/>
      <c r="B4" s="371" t="s">
        <v>286</v>
      </c>
      <c r="C4" s="383">
        <v>4</v>
      </c>
      <c r="D4" s="330"/>
      <c r="E4" s="333"/>
    </row>
    <row r="5" spans="1:5" ht="15">
      <c r="A5" s="457"/>
      <c r="B5" s="371" t="s">
        <v>287</v>
      </c>
      <c r="C5" s="383">
        <v>3</v>
      </c>
      <c r="D5" s="330"/>
      <c r="E5" s="333"/>
    </row>
    <row r="6" spans="1:5" ht="15">
      <c r="A6" s="457"/>
      <c r="B6" s="372" t="s">
        <v>288</v>
      </c>
      <c r="C6" s="384">
        <v>2</v>
      </c>
      <c r="D6" s="330"/>
      <c r="E6" s="333"/>
    </row>
    <row r="7" spans="1:5" ht="15">
      <c r="A7" s="457"/>
      <c r="B7" s="373" t="s">
        <v>289</v>
      </c>
      <c r="C7" s="385">
        <v>1</v>
      </c>
      <c r="D7" s="330"/>
      <c r="E7" s="333"/>
    </row>
    <row r="8" spans="1:5" ht="15">
      <c r="A8" s="457"/>
      <c r="B8" s="371" t="s">
        <v>290</v>
      </c>
      <c r="C8" s="383">
        <v>7</v>
      </c>
      <c r="D8" s="330"/>
      <c r="E8" s="333"/>
    </row>
    <row r="9" spans="1:5" ht="15">
      <c r="A9" s="457"/>
      <c r="B9" s="371" t="s">
        <v>291</v>
      </c>
      <c r="C9" s="383">
        <v>1</v>
      </c>
      <c r="D9" s="330"/>
      <c r="E9" s="333"/>
    </row>
    <row r="10" spans="1:5" ht="15">
      <c r="A10" s="457"/>
      <c r="B10" s="371" t="s">
        <v>292</v>
      </c>
      <c r="C10" s="383">
        <v>1</v>
      </c>
      <c r="D10" s="330"/>
      <c r="E10" s="333"/>
    </row>
    <row r="11" spans="1:5" ht="15">
      <c r="A11" s="457"/>
      <c r="B11" s="372" t="s">
        <v>293</v>
      </c>
      <c r="C11" s="384">
        <v>3</v>
      </c>
      <c r="D11" s="330"/>
      <c r="E11" s="333"/>
    </row>
    <row r="12" spans="1:5" ht="15">
      <c r="A12" s="457"/>
      <c r="B12" s="372" t="s">
        <v>294</v>
      </c>
      <c r="C12" s="384">
        <v>1</v>
      </c>
      <c r="D12" s="330"/>
      <c r="E12" s="333"/>
    </row>
    <row r="13" spans="1:5" ht="15">
      <c r="A13" s="458"/>
      <c r="B13" s="372" t="s">
        <v>295</v>
      </c>
      <c r="C13" s="384">
        <v>24</v>
      </c>
      <c r="D13" s="330"/>
      <c r="E13" s="333"/>
    </row>
    <row r="14" spans="1:5" ht="15">
      <c r="A14" s="456" t="s">
        <v>50</v>
      </c>
      <c r="B14" s="370" t="s">
        <v>296</v>
      </c>
      <c r="C14" s="383">
        <v>1</v>
      </c>
      <c r="D14" s="330"/>
      <c r="E14" s="333"/>
    </row>
    <row r="15" spans="1:5" ht="15">
      <c r="A15" s="457"/>
      <c r="B15" s="372" t="s">
        <v>297</v>
      </c>
      <c r="C15" s="384">
        <v>1</v>
      </c>
      <c r="D15" s="330"/>
      <c r="E15" s="333"/>
    </row>
    <row r="16" spans="1:5" ht="15">
      <c r="A16" s="457"/>
      <c r="B16" s="372" t="s">
        <v>298</v>
      </c>
      <c r="C16" s="384">
        <v>1</v>
      </c>
      <c r="D16" s="330"/>
      <c r="E16" s="333"/>
    </row>
    <row r="17" spans="1:5" ht="15">
      <c r="A17" s="457"/>
      <c r="B17" s="372" t="s">
        <v>299</v>
      </c>
      <c r="C17" s="380">
        <v>19</v>
      </c>
      <c r="D17" s="330"/>
      <c r="E17" s="333"/>
    </row>
    <row r="18" spans="1:5" ht="15">
      <c r="A18" s="457"/>
      <c r="B18" s="371" t="s">
        <v>300</v>
      </c>
      <c r="C18" s="383">
        <v>3</v>
      </c>
      <c r="D18" s="330"/>
      <c r="E18" s="333"/>
    </row>
    <row r="19" spans="1:5" ht="15">
      <c r="A19" s="458"/>
      <c r="B19" s="372" t="s">
        <v>301</v>
      </c>
      <c r="C19" s="384">
        <v>17</v>
      </c>
      <c r="D19" s="330"/>
      <c r="E19" s="333"/>
    </row>
    <row r="20" spans="1:5" ht="15">
      <c r="A20" s="456" t="s">
        <v>51</v>
      </c>
      <c r="B20" s="371" t="s">
        <v>302</v>
      </c>
      <c r="C20" s="383">
        <v>1</v>
      </c>
      <c r="D20" s="330"/>
      <c r="E20" s="333"/>
    </row>
    <row r="21" spans="1:5" ht="15">
      <c r="A21" s="457"/>
      <c r="B21" s="372" t="s">
        <v>303</v>
      </c>
      <c r="C21" s="380">
        <v>31</v>
      </c>
      <c r="D21" s="330"/>
      <c r="E21" s="333"/>
    </row>
    <row r="22" spans="1:5" ht="15">
      <c r="A22" s="457"/>
      <c r="B22" s="372" t="s">
        <v>304</v>
      </c>
      <c r="C22" s="380">
        <v>6</v>
      </c>
      <c r="D22" s="330"/>
      <c r="E22" s="333"/>
    </row>
    <row r="23" spans="1:5" ht="15">
      <c r="A23" s="457"/>
      <c r="B23" s="372" t="s">
        <v>305</v>
      </c>
      <c r="C23" s="384">
        <v>34</v>
      </c>
      <c r="D23" s="330"/>
      <c r="E23" s="333"/>
    </row>
    <row r="24" spans="1:5" ht="15">
      <c r="A24" s="458"/>
      <c r="B24" s="372" t="s">
        <v>306</v>
      </c>
      <c r="C24" s="384">
        <v>7</v>
      </c>
      <c r="D24" s="330"/>
      <c r="E24" s="333"/>
    </row>
    <row r="25" spans="1:5" ht="15">
      <c r="A25" s="435" t="s">
        <v>52</v>
      </c>
      <c r="B25" s="371" t="s">
        <v>307</v>
      </c>
      <c r="C25" s="386">
        <v>13</v>
      </c>
      <c r="D25" s="330"/>
      <c r="E25" s="333"/>
    </row>
    <row r="26" spans="1:5" ht="15">
      <c r="A26" s="434" t="s">
        <v>53</v>
      </c>
      <c r="B26" s="356"/>
      <c r="C26" s="387">
        <v>183</v>
      </c>
      <c r="D26" s="330"/>
      <c r="E26" s="333"/>
    </row>
    <row r="27" spans="1:5" ht="15">
      <c r="A27" s="340"/>
      <c r="B27" s="340"/>
      <c r="C27" s="341"/>
      <c r="D27" s="323"/>
      <c r="E27" s="333"/>
    </row>
    <row r="28" ht="15">
      <c r="E28" s="418"/>
    </row>
  </sheetData>
  <sheetProtection/>
  <mergeCells count="4">
    <mergeCell ref="A3:A13"/>
    <mergeCell ref="A14:A19"/>
    <mergeCell ref="A20:A24"/>
    <mergeCell ref="A1:C1"/>
  </mergeCells>
  <printOptions horizontalCentered="1"/>
  <pageMargins left="0.3937007874015748" right="0.7480314960629921" top="0.984251968503937" bottom="0.984251968503937" header="0.3937007874015748" footer="0.31496062992125984"/>
  <pageSetup firstPageNumber="156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N166"/>
  <sheetViews>
    <sheetView zoomScalePageLayoutView="0" workbookViewId="0" topLeftCell="A1">
      <selection activeCell="I24" sqref="I24"/>
    </sheetView>
  </sheetViews>
  <sheetFormatPr defaultColWidth="8.00390625" defaultRowHeight="15"/>
  <cols>
    <col min="1" max="1" width="4.7109375" style="106" customWidth="1"/>
    <col min="2" max="2" width="8.00390625" style="106" customWidth="1"/>
    <col min="3" max="3" width="11.00390625" style="106" customWidth="1"/>
    <col min="4" max="4" width="12.28125" style="106" customWidth="1"/>
    <col min="5" max="5" width="17.421875" style="106" customWidth="1"/>
    <col min="6" max="6" width="12.28125" style="106" customWidth="1"/>
    <col min="7" max="7" width="13.28125" style="106" customWidth="1"/>
    <col min="8" max="8" width="8.28125" style="106" customWidth="1"/>
    <col min="9" max="9" width="12.8515625" style="106" customWidth="1"/>
    <col min="10" max="10" width="11.140625" style="106" customWidth="1"/>
    <col min="11" max="11" width="12.28125" style="106" customWidth="1"/>
    <col min="12" max="12" width="11.421875" style="106" customWidth="1"/>
    <col min="13" max="13" width="15.28125" style="106" customWidth="1"/>
    <col min="14" max="14" width="4.140625" style="106" customWidth="1"/>
    <col min="15" max="15" width="1.7109375" style="106" customWidth="1"/>
    <col min="16" max="16" width="8.00390625" style="106" customWidth="1"/>
    <col min="17" max="17" width="8.8515625" style="106" customWidth="1"/>
    <col min="18" max="16384" width="8.00390625" style="106" customWidth="1"/>
  </cols>
  <sheetData>
    <row r="2" spans="2:10" s="101" customFormat="1" ht="49.5" customHeight="1">
      <c r="B2" s="460" t="s">
        <v>246</v>
      </c>
      <c r="C2" s="460"/>
      <c r="D2" s="460"/>
      <c r="E2" s="460"/>
      <c r="F2" s="460"/>
      <c r="G2" s="460"/>
      <c r="H2" s="460"/>
      <c r="I2" s="460"/>
      <c r="J2" s="100"/>
    </row>
    <row r="3" s="101" customFormat="1" ht="18"/>
    <row r="4" spans="1:14" ht="12.75">
      <c r="A4" s="142"/>
      <c r="H4" s="112"/>
      <c r="I4" s="112"/>
      <c r="J4" s="158"/>
      <c r="K4" s="112"/>
      <c r="L4" s="112"/>
      <c r="M4" s="112"/>
      <c r="N4" s="112"/>
    </row>
    <row r="5" spans="1:14" ht="12.75">
      <c r="A5" s="142"/>
      <c r="B5" s="159" t="s">
        <v>216</v>
      </c>
      <c r="C5" s="159"/>
      <c r="D5" s="159"/>
      <c r="E5" s="159"/>
      <c r="F5" s="159"/>
      <c r="G5" s="278"/>
      <c r="H5" s="112"/>
      <c r="I5" s="112"/>
      <c r="J5" s="112"/>
      <c r="K5" s="112"/>
      <c r="L5" s="112"/>
      <c r="M5" s="112"/>
      <c r="N5" s="112"/>
    </row>
    <row r="6" spans="8:14" ht="12.75">
      <c r="H6" s="112"/>
      <c r="I6" s="112"/>
      <c r="J6" s="112"/>
      <c r="K6" s="112"/>
      <c r="L6" s="112"/>
      <c r="M6" s="112"/>
      <c r="N6" s="112"/>
    </row>
    <row r="7" spans="5:14" ht="27.75" customHeight="1">
      <c r="E7" s="160" t="s">
        <v>207</v>
      </c>
      <c r="F7" s="160" t="s">
        <v>208</v>
      </c>
      <c r="G7" s="279" t="s">
        <v>209</v>
      </c>
      <c r="H7" s="112"/>
      <c r="I7" s="112"/>
      <c r="J7" s="112"/>
      <c r="K7" s="112"/>
      <c r="L7" s="112"/>
      <c r="M7" s="112"/>
      <c r="N7" s="112"/>
    </row>
    <row r="8" spans="2:7" ht="12.75">
      <c r="B8" s="283" t="s">
        <v>210</v>
      </c>
      <c r="C8" s="282"/>
      <c r="D8" s="256" t="s">
        <v>165</v>
      </c>
      <c r="E8" s="250">
        <v>5530222.92</v>
      </c>
      <c r="F8" s="136">
        <v>525000</v>
      </c>
      <c r="G8" s="164">
        <v>5005222.92</v>
      </c>
    </row>
    <row r="9" spans="2:7" ht="14.25">
      <c r="B9" s="284"/>
      <c r="C9" s="282"/>
      <c r="D9" s="257" t="s">
        <v>166</v>
      </c>
      <c r="E9" s="250">
        <v>1853995.5</v>
      </c>
      <c r="F9" s="163"/>
      <c r="G9" s="164">
        <v>1853995.5</v>
      </c>
    </row>
    <row r="10" spans="2:7" ht="14.25">
      <c r="B10" s="284"/>
      <c r="C10" s="282"/>
      <c r="D10" s="257" t="s">
        <v>167</v>
      </c>
      <c r="E10" s="250">
        <v>1805151.4369399997</v>
      </c>
      <c r="F10" s="163"/>
      <c r="G10" s="164">
        <v>1805151.4369399997</v>
      </c>
    </row>
    <row r="11" spans="2:9" ht="12.75">
      <c r="B11" s="284"/>
      <c r="C11" s="282"/>
      <c r="D11" s="256" t="s">
        <v>168</v>
      </c>
      <c r="E11" s="250">
        <v>3963074.64</v>
      </c>
      <c r="F11" s="163"/>
      <c r="G11" s="164">
        <v>3963074.64</v>
      </c>
      <c r="H11" s="142"/>
      <c r="I11" s="142"/>
    </row>
    <row r="12" spans="2:9" ht="12.75">
      <c r="B12" s="284"/>
      <c r="C12" s="282"/>
      <c r="D12" s="256" t="s">
        <v>170</v>
      </c>
      <c r="E12" s="250">
        <v>3454182.48</v>
      </c>
      <c r="F12" s="163"/>
      <c r="G12" s="164">
        <v>3454182.48</v>
      </c>
      <c r="H12" s="142"/>
      <c r="I12" s="142"/>
    </row>
    <row r="13" spans="2:11" ht="12.75">
      <c r="B13" s="284"/>
      <c r="C13" s="282"/>
      <c r="D13" s="256" t="s">
        <v>226</v>
      </c>
      <c r="E13" s="250">
        <v>690344.41952</v>
      </c>
      <c r="F13" s="163"/>
      <c r="G13" s="164">
        <v>690344.41952</v>
      </c>
      <c r="H13" s="142"/>
      <c r="I13" s="142"/>
      <c r="J13" s="142"/>
      <c r="K13" s="142"/>
    </row>
    <row r="14" spans="2:11" ht="12.75">
      <c r="B14" s="284"/>
      <c r="C14" s="282"/>
      <c r="D14" s="258">
        <v>121.04</v>
      </c>
      <c r="E14" s="250">
        <v>3281253.61</v>
      </c>
      <c r="F14" s="163"/>
      <c r="G14" s="164">
        <v>3281253.61</v>
      </c>
      <c r="H14" s="142"/>
      <c r="I14" s="142"/>
      <c r="J14" s="142"/>
      <c r="K14" s="142"/>
    </row>
    <row r="15" spans="2:11" ht="12.75">
      <c r="B15" s="284"/>
      <c r="C15" s="282"/>
      <c r="D15" s="258">
        <v>121.05</v>
      </c>
      <c r="E15" s="250">
        <v>212831.64</v>
      </c>
      <c r="G15" s="164">
        <v>212831.64</v>
      </c>
      <c r="H15" s="142"/>
      <c r="I15" s="142"/>
      <c r="J15" s="142"/>
      <c r="K15" s="142"/>
    </row>
    <row r="16" spans="2:11" ht="12.75">
      <c r="B16" s="284"/>
      <c r="C16" s="282"/>
      <c r="D16" s="251">
        <v>100.02</v>
      </c>
      <c r="E16" s="250">
        <v>100000</v>
      </c>
      <c r="F16" s="136"/>
      <c r="G16" s="164">
        <v>100000</v>
      </c>
      <c r="H16" s="142"/>
      <c r="I16" s="142"/>
      <c r="J16" s="142"/>
      <c r="K16" s="142"/>
    </row>
    <row r="17" spans="2:11" ht="12.75">
      <c r="B17" s="284"/>
      <c r="C17" s="282"/>
      <c r="D17" s="251">
        <v>150</v>
      </c>
      <c r="E17" s="250">
        <v>1639042.44</v>
      </c>
      <c r="F17" s="163"/>
      <c r="G17" s="164">
        <v>1639042.44</v>
      </c>
      <c r="J17" s="142"/>
      <c r="K17" s="142"/>
    </row>
    <row r="18" spans="2:11" ht="12.75">
      <c r="B18" s="284"/>
      <c r="C18" s="282"/>
      <c r="D18" s="316" t="s">
        <v>171</v>
      </c>
      <c r="E18" s="252">
        <v>7292129.450017646</v>
      </c>
      <c r="F18" s="163"/>
      <c r="G18" s="164">
        <v>7292129.450017646</v>
      </c>
      <c r="H18" s="142"/>
      <c r="I18" s="142"/>
      <c r="J18" s="142"/>
      <c r="K18" s="142"/>
    </row>
    <row r="19" spans="2:11" ht="12.75">
      <c r="B19" s="284"/>
      <c r="C19" s="142"/>
      <c r="D19" s="316" t="s">
        <v>197</v>
      </c>
      <c r="E19" s="252">
        <v>3614660.468257583</v>
      </c>
      <c r="G19" s="164">
        <v>3614660.468257583</v>
      </c>
      <c r="K19" s="142"/>
    </row>
    <row r="20" spans="2:11" ht="12.75">
      <c r="B20" s="284"/>
      <c r="C20" s="282"/>
      <c r="D20" s="316" t="s">
        <v>198</v>
      </c>
      <c r="E20" s="250">
        <v>918960.7860384185</v>
      </c>
      <c r="F20" s="163"/>
      <c r="G20" s="164">
        <v>918960.7860384185</v>
      </c>
      <c r="J20" s="142"/>
      <c r="K20" s="142"/>
    </row>
    <row r="21" spans="2:7" ht="12.75">
      <c r="B21" s="284"/>
      <c r="C21" s="282"/>
      <c r="D21" s="316" t="s">
        <v>174</v>
      </c>
      <c r="E21" s="252">
        <v>70240.04354841556</v>
      </c>
      <c r="F21" s="163"/>
      <c r="G21" s="164">
        <v>70240.04354841556</v>
      </c>
    </row>
    <row r="22" spans="2:7" ht="12.75">
      <c r="B22" s="284"/>
      <c r="C22" s="282"/>
      <c r="D22" s="316" t="s">
        <v>199</v>
      </c>
      <c r="E22" s="250">
        <v>63731.61555382572</v>
      </c>
      <c r="F22" s="163"/>
      <c r="G22" s="164">
        <v>63731.61555382572</v>
      </c>
    </row>
    <row r="23" spans="2:7" ht="12.75">
      <c r="B23" s="284"/>
      <c r="C23" s="282"/>
      <c r="D23" s="316" t="s">
        <v>175</v>
      </c>
      <c r="E23" s="253">
        <v>26976.108792055617</v>
      </c>
      <c r="F23" s="163"/>
      <c r="G23" s="164">
        <v>26976.108792055617</v>
      </c>
    </row>
    <row r="24" spans="2:7" ht="12.75">
      <c r="B24" s="284"/>
      <c r="C24" s="282"/>
      <c r="D24" s="316" t="s">
        <v>176</v>
      </c>
      <c r="E24" s="254">
        <v>14842.74981571619</v>
      </c>
      <c r="F24" s="163"/>
      <c r="G24" s="164">
        <v>14842.74981571619</v>
      </c>
    </row>
    <row r="25" spans="2:9" ht="12.75">
      <c r="B25" s="284"/>
      <c r="C25" s="167"/>
      <c r="D25" s="316" t="s">
        <v>200</v>
      </c>
      <c r="E25" s="254">
        <v>41237.984709674536</v>
      </c>
      <c r="F25" s="136"/>
      <c r="G25" s="164">
        <v>41237.984709674536</v>
      </c>
      <c r="H25" s="166"/>
      <c r="I25" s="166"/>
    </row>
    <row r="26" spans="2:9" ht="12.75">
      <c r="B26" s="285"/>
      <c r="C26" s="167"/>
      <c r="D26" s="316" t="s">
        <v>173</v>
      </c>
      <c r="E26" s="250">
        <v>3985431.378222001</v>
      </c>
      <c r="F26" s="165"/>
      <c r="G26" s="164">
        <v>3985431.378222001</v>
      </c>
      <c r="H26" s="112"/>
      <c r="I26" s="112"/>
    </row>
    <row r="27" spans="3:9" s="166" customFormat="1" ht="12.75">
      <c r="C27" s="167"/>
      <c r="D27" s="106"/>
      <c r="E27" s="255">
        <v>38558309.671415344</v>
      </c>
      <c r="F27" s="168">
        <v>525000</v>
      </c>
      <c r="G27" s="168">
        <v>38033309.671415344</v>
      </c>
      <c r="H27" s="171"/>
      <c r="I27" s="172"/>
    </row>
    <row r="28" spans="2:9" s="142" customFormat="1" ht="13.5" thickBot="1">
      <c r="B28" s="147"/>
      <c r="C28" s="302"/>
      <c r="D28" s="303"/>
      <c r="E28" s="304"/>
      <c r="F28" s="303"/>
      <c r="G28" s="305"/>
      <c r="H28" s="305"/>
      <c r="I28" s="299"/>
    </row>
    <row r="29" spans="2:10" ht="13.5" thickBot="1">
      <c r="B29" s="186" t="s">
        <v>231</v>
      </c>
      <c r="C29" s="190"/>
      <c r="D29" s="190"/>
      <c r="E29" s="190"/>
      <c r="F29" s="190"/>
      <c r="G29" s="191"/>
      <c r="H29" s="172"/>
      <c r="I29" s="192"/>
      <c r="J29" s="126"/>
    </row>
    <row r="30" spans="8:10" ht="12.75">
      <c r="H30" s="172"/>
      <c r="I30" s="193"/>
      <c r="J30" s="126"/>
    </row>
    <row r="31" spans="8:10" ht="12.75">
      <c r="H31" s="172"/>
      <c r="I31" s="172"/>
      <c r="J31" s="126"/>
    </row>
    <row r="32" spans="5:10" ht="12.75">
      <c r="E32" s="160" t="s">
        <v>207</v>
      </c>
      <c r="F32" s="160" t="s">
        <v>208</v>
      </c>
      <c r="G32" s="161" t="s">
        <v>209</v>
      </c>
      <c r="H32" s="172"/>
      <c r="I32" s="321" t="s">
        <v>266</v>
      </c>
      <c r="J32" s="126"/>
    </row>
    <row r="33" spans="3:9" ht="30.75" customHeight="1">
      <c r="C33" s="313" t="s">
        <v>228</v>
      </c>
      <c r="D33" s="306">
        <v>120</v>
      </c>
      <c r="E33" s="136">
        <v>439183.8</v>
      </c>
      <c r="F33" s="195"/>
      <c r="G33" s="196">
        <v>439183.8</v>
      </c>
      <c r="H33" s="172"/>
      <c r="I33" s="319" t="s">
        <v>16</v>
      </c>
    </row>
    <row r="34" spans="2:9" ht="22.5">
      <c r="B34" s="194"/>
      <c r="C34" s="313"/>
      <c r="D34" s="306" t="s">
        <v>180</v>
      </c>
      <c r="E34" s="136">
        <v>771019.92</v>
      </c>
      <c r="F34" s="195"/>
      <c r="G34" s="196">
        <v>771019.92</v>
      </c>
      <c r="H34" s="172"/>
      <c r="I34" s="320" t="s">
        <v>28</v>
      </c>
    </row>
    <row r="35" spans="2:9" ht="22.5">
      <c r="B35" s="194"/>
      <c r="C35" s="313"/>
      <c r="D35" s="306" t="s">
        <v>182</v>
      </c>
      <c r="E35" s="136">
        <v>1555243.2</v>
      </c>
      <c r="F35" s="153">
        <v>5348</v>
      </c>
      <c r="G35" s="196">
        <v>1549895.2</v>
      </c>
      <c r="H35" s="172"/>
      <c r="I35" s="320" t="s">
        <v>36</v>
      </c>
    </row>
    <row r="36" spans="2:9" ht="22.5">
      <c r="B36" s="194"/>
      <c r="C36" s="313"/>
      <c r="D36" s="306" t="s">
        <v>184</v>
      </c>
      <c r="E36" s="136">
        <v>309213</v>
      </c>
      <c r="F36" s="195"/>
      <c r="G36" s="196">
        <v>309213</v>
      </c>
      <c r="H36" s="172"/>
      <c r="I36" s="320" t="s">
        <v>42</v>
      </c>
    </row>
    <row r="37" spans="2:9" ht="33.75">
      <c r="B37" s="194"/>
      <c r="C37" s="313"/>
      <c r="D37" s="306" t="s">
        <v>186</v>
      </c>
      <c r="E37" s="136">
        <v>269847.24</v>
      </c>
      <c r="F37" s="195"/>
      <c r="G37" s="196">
        <v>269847.24</v>
      </c>
      <c r="H37" s="172"/>
      <c r="I37" s="320" t="s">
        <v>43</v>
      </c>
    </row>
    <row r="38" spans="2:10" ht="12.75">
      <c r="B38" s="194"/>
      <c r="C38" s="313"/>
      <c r="D38" s="306">
        <v>121</v>
      </c>
      <c r="E38" s="136">
        <v>1867929.48</v>
      </c>
      <c r="F38" s="195">
        <v>4664</v>
      </c>
      <c r="G38" s="196">
        <v>1863265.48</v>
      </c>
      <c r="H38" s="172"/>
      <c r="I38" s="172"/>
      <c r="J38" s="172"/>
    </row>
    <row r="39" spans="2:10" ht="12.75">
      <c r="B39" s="194"/>
      <c r="C39" s="313"/>
      <c r="D39" s="306">
        <v>121.01</v>
      </c>
      <c r="E39" s="136">
        <v>3118290.56</v>
      </c>
      <c r="F39" s="195">
        <v>5471</v>
      </c>
      <c r="G39" s="196">
        <v>3112819.56</v>
      </c>
      <c r="H39" s="172"/>
      <c r="I39" s="172"/>
      <c r="J39" s="172"/>
    </row>
    <row r="40" spans="2:10" ht="12.75">
      <c r="B40" s="194"/>
      <c r="C40" s="313"/>
      <c r="D40" s="306">
        <v>120.06</v>
      </c>
      <c r="E40" s="136">
        <v>1302131.4745660005</v>
      </c>
      <c r="F40" s="195"/>
      <c r="G40" s="196">
        <v>1302131.4745660005</v>
      </c>
      <c r="H40" s="172"/>
      <c r="I40" s="172"/>
      <c r="J40" s="172"/>
    </row>
    <row r="41" spans="2:10" ht="12.75">
      <c r="B41" s="194"/>
      <c r="C41" s="313"/>
      <c r="D41" s="306">
        <v>120.05</v>
      </c>
      <c r="E41" s="136">
        <v>669757.4656979998</v>
      </c>
      <c r="F41" s="153">
        <v>456</v>
      </c>
      <c r="G41" s="196">
        <v>669301.4656979998</v>
      </c>
      <c r="H41" s="172"/>
      <c r="I41" s="172"/>
      <c r="J41" s="172"/>
    </row>
    <row r="42" spans="2:10" ht="15">
      <c r="B42" s="194"/>
      <c r="C42" s="313"/>
      <c r="D42" s="307">
        <v>121.03</v>
      </c>
      <c r="E42" s="136">
        <v>24834.49</v>
      </c>
      <c r="F42" s="195">
        <v>1596</v>
      </c>
      <c r="G42" s="196">
        <v>23238.49</v>
      </c>
      <c r="H42" s="172"/>
      <c r="I42" s="172"/>
      <c r="J42" s="172"/>
    </row>
    <row r="43" spans="2:10" ht="15">
      <c r="B43" s="194"/>
      <c r="C43" s="313"/>
      <c r="D43" s="315" t="s">
        <v>224</v>
      </c>
      <c r="E43" s="136"/>
      <c r="F43" s="195">
        <v>23620</v>
      </c>
      <c r="G43" s="196"/>
      <c r="H43" s="172"/>
      <c r="I43" s="172"/>
      <c r="J43" s="172"/>
    </row>
    <row r="44" spans="2:10" ht="15">
      <c r="B44" s="194"/>
      <c r="C44" s="313"/>
      <c r="D44" s="307" t="s">
        <v>203</v>
      </c>
      <c r="E44" s="136">
        <v>73000</v>
      </c>
      <c r="F44" s="195">
        <v>43866</v>
      </c>
      <c r="G44" s="196">
        <v>5514</v>
      </c>
      <c r="H44" s="172"/>
      <c r="I44" s="172"/>
      <c r="J44" s="172"/>
    </row>
    <row r="45" spans="2:10" ht="15">
      <c r="B45" s="194"/>
      <c r="C45" s="313"/>
      <c r="D45" s="308">
        <v>150.11</v>
      </c>
      <c r="E45" s="136"/>
      <c r="F45" s="195">
        <v>279</v>
      </c>
      <c r="G45" s="196"/>
      <c r="H45" s="172"/>
      <c r="I45" s="172"/>
      <c r="J45" s="172"/>
    </row>
    <row r="46" spans="2:10" ht="15">
      <c r="B46" s="194"/>
      <c r="C46" s="313"/>
      <c r="D46" s="310" t="s">
        <v>230</v>
      </c>
      <c r="E46" s="293"/>
      <c r="F46" s="195">
        <v>4000</v>
      </c>
      <c r="G46" s="196"/>
      <c r="H46" s="172"/>
      <c r="I46" s="172"/>
      <c r="J46" s="172"/>
    </row>
    <row r="47" spans="2:10" ht="15">
      <c r="B47" s="194"/>
      <c r="C47" s="313"/>
      <c r="D47" s="310">
        <v>160</v>
      </c>
      <c r="E47" s="293">
        <v>4654601.50867128</v>
      </c>
      <c r="F47" s="195">
        <v>19600</v>
      </c>
      <c r="G47" s="196">
        <v>4510780.50867128</v>
      </c>
      <c r="H47" s="172"/>
      <c r="I47" s="172"/>
      <c r="J47" s="172"/>
    </row>
    <row r="48" spans="2:10" ht="15">
      <c r="B48" s="194"/>
      <c r="C48" s="313"/>
      <c r="D48" s="310" t="s">
        <v>232</v>
      </c>
      <c r="E48" s="293"/>
      <c r="F48" s="195">
        <v>119942</v>
      </c>
      <c r="G48" s="196"/>
      <c r="H48" s="172"/>
      <c r="I48" s="172"/>
      <c r="J48" s="172"/>
    </row>
    <row r="49" spans="2:10" ht="12.75">
      <c r="B49" s="194"/>
      <c r="C49" s="313"/>
      <c r="D49" s="311" t="s">
        <v>193</v>
      </c>
      <c r="E49" s="291">
        <v>3829235</v>
      </c>
      <c r="F49" s="165"/>
      <c r="G49" s="196">
        <v>3829235</v>
      </c>
      <c r="H49" s="157"/>
      <c r="I49" s="157"/>
      <c r="J49" s="172"/>
    </row>
    <row r="50" spans="2:10" ht="12.75">
      <c r="B50" s="194"/>
      <c r="C50" s="313"/>
      <c r="D50" s="311" t="s">
        <v>194</v>
      </c>
      <c r="E50" s="291">
        <v>657755</v>
      </c>
      <c r="F50" s="165"/>
      <c r="G50" s="196">
        <v>657755</v>
      </c>
      <c r="H50" s="157"/>
      <c r="I50" s="157"/>
      <c r="J50" s="172"/>
    </row>
    <row r="51" spans="2:10" s="105" customFormat="1" ht="12.75">
      <c r="B51" s="197"/>
      <c r="C51" s="313"/>
      <c r="D51" s="317" t="s">
        <v>206</v>
      </c>
      <c r="E51" s="291">
        <v>1015801</v>
      </c>
      <c r="F51" s="198"/>
      <c r="G51" s="196">
        <v>1015801</v>
      </c>
      <c r="H51" s="157"/>
      <c r="I51" s="157"/>
      <c r="J51" s="157"/>
    </row>
    <row r="52" spans="2:10" s="105" customFormat="1" ht="12.75">
      <c r="B52" s="197"/>
      <c r="C52" s="313"/>
      <c r="D52" s="311" t="s">
        <v>195</v>
      </c>
      <c r="E52" s="314">
        <v>92602</v>
      </c>
      <c r="F52" s="198"/>
      <c r="G52" s="196">
        <v>92602</v>
      </c>
      <c r="H52" s="157"/>
      <c r="I52" s="157"/>
      <c r="J52" s="157"/>
    </row>
    <row r="53" spans="2:10" s="105" customFormat="1" ht="12.75">
      <c r="B53" s="197"/>
      <c r="C53" s="309"/>
      <c r="D53" s="63"/>
      <c r="E53" s="296">
        <v>20650445.138935283</v>
      </c>
      <c r="F53" s="177">
        <v>228842</v>
      </c>
      <c r="G53" s="139">
        <v>20421603.138935283</v>
      </c>
      <c r="H53" s="106"/>
      <c r="I53" s="106"/>
      <c r="J53" s="157"/>
    </row>
    <row r="54" spans="2:10" s="142" customFormat="1" ht="12.75">
      <c r="B54" s="199"/>
      <c r="C54" s="200"/>
      <c r="D54" s="156"/>
      <c r="E54" s="156"/>
      <c r="F54" s="156">
        <v>0</v>
      </c>
      <c r="G54" s="201"/>
      <c r="H54" s="203"/>
      <c r="I54" s="203"/>
      <c r="J54" s="172"/>
    </row>
    <row r="56" spans="2:6" ht="18">
      <c r="B56" s="102" t="s">
        <v>234</v>
      </c>
      <c r="C56" s="203"/>
      <c r="D56" s="203"/>
      <c r="E56" s="203"/>
      <c r="F56" s="205"/>
    </row>
    <row r="58" spans="5:7" ht="12.75">
      <c r="E58" s="160" t="s">
        <v>207</v>
      </c>
      <c r="F58" s="160" t="s">
        <v>208</v>
      </c>
      <c r="G58" s="161" t="s">
        <v>209</v>
      </c>
    </row>
    <row r="59" spans="5:6" ht="12.75">
      <c r="E59" s="106">
        <v>0</v>
      </c>
      <c r="F59" s="133">
        <v>0</v>
      </c>
    </row>
    <row r="60" spans="3:7" ht="12.75">
      <c r="C60" s="136" t="s">
        <v>210</v>
      </c>
      <c r="D60" s="163" t="s">
        <v>173</v>
      </c>
      <c r="E60" s="318">
        <v>2167321</v>
      </c>
      <c r="F60" s="165">
        <v>1866168</v>
      </c>
      <c r="G60" s="196">
        <v>301153</v>
      </c>
    </row>
    <row r="61" spans="5:7" ht="12.75">
      <c r="E61" s="133"/>
      <c r="F61" s="133"/>
      <c r="G61" s="133">
        <v>301153</v>
      </c>
    </row>
    <row r="62" spans="5:7" ht="90" customHeight="1" thickBot="1">
      <c r="E62" s="133"/>
      <c r="F62" s="133"/>
      <c r="G62" s="133"/>
    </row>
    <row r="63" spans="1:8" s="142" customFormat="1" ht="12.75">
      <c r="A63" s="206"/>
      <c r="B63" s="207"/>
      <c r="C63" s="207"/>
      <c r="D63" s="207"/>
      <c r="E63" s="207"/>
      <c r="F63" s="207"/>
      <c r="G63" s="207"/>
      <c r="H63" s="210"/>
    </row>
    <row r="64" spans="1:8" s="142" customFormat="1" ht="18">
      <c r="A64" s="209"/>
      <c r="B64" s="204" t="s">
        <v>235</v>
      </c>
      <c r="C64" s="204"/>
      <c r="D64" s="204"/>
      <c r="E64" s="204"/>
      <c r="F64" s="204"/>
      <c r="G64" s="112"/>
      <c r="H64" s="210"/>
    </row>
    <row r="65" spans="1:8" s="142" customFormat="1" ht="18">
      <c r="A65" s="209"/>
      <c r="B65" s="204"/>
      <c r="C65" s="204"/>
      <c r="D65" s="204"/>
      <c r="E65" s="204"/>
      <c r="F65" s="204"/>
      <c r="G65" s="112"/>
      <c r="H65" s="210"/>
    </row>
    <row r="66" spans="1:8" s="142" customFormat="1" ht="24" customHeight="1">
      <c r="A66" s="209"/>
      <c r="B66" s="112"/>
      <c r="C66" s="112"/>
      <c r="D66" s="211"/>
      <c r="E66" s="211" t="s">
        <v>207</v>
      </c>
      <c r="F66" s="211" t="s">
        <v>208</v>
      </c>
      <c r="G66" s="211" t="s">
        <v>209</v>
      </c>
      <c r="H66" s="210"/>
    </row>
    <row r="67" spans="1:9" s="142" customFormat="1" ht="12.75">
      <c r="A67" s="209"/>
      <c r="B67" s="112"/>
      <c r="C67" s="151" t="s">
        <v>155</v>
      </c>
      <c r="D67" s="151"/>
      <c r="E67" s="171">
        <v>38558309.671415344</v>
      </c>
      <c r="F67" s="171">
        <v>525000</v>
      </c>
      <c r="G67" s="171">
        <v>38033309.671415344</v>
      </c>
      <c r="H67" s="212"/>
      <c r="I67" s="172"/>
    </row>
    <row r="68" spans="1:8" s="142" customFormat="1" ht="12.75">
      <c r="A68" s="209"/>
      <c r="B68" s="112"/>
      <c r="C68" s="112"/>
      <c r="D68" s="112"/>
      <c r="E68" s="112"/>
      <c r="F68" s="112"/>
      <c r="G68" s="112"/>
      <c r="H68" s="210"/>
    </row>
    <row r="69" spans="1:8" s="142" customFormat="1" ht="12.75">
      <c r="A69" s="209"/>
      <c r="B69" s="112"/>
      <c r="C69" s="151" t="s">
        <v>154</v>
      </c>
      <c r="D69" s="151"/>
      <c r="E69" s="152">
        <v>20650445.138935283</v>
      </c>
      <c r="F69" s="152">
        <v>228842</v>
      </c>
      <c r="G69" s="152">
        <v>20421603.138935283</v>
      </c>
      <c r="H69" s="210"/>
    </row>
    <row r="70" spans="1:8" s="142" customFormat="1" ht="12.75">
      <c r="A70" s="209"/>
      <c r="B70" s="112"/>
      <c r="C70" s="112"/>
      <c r="D70" s="112"/>
      <c r="E70" s="213"/>
      <c r="F70" s="213"/>
      <c r="G70" s="213"/>
      <c r="H70" s="210"/>
    </row>
    <row r="71" spans="1:8" s="142" customFormat="1" ht="12.75">
      <c r="A71" s="209"/>
      <c r="B71" s="112"/>
      <c r="C71" s="151" t="s">
        <v>236</v>
      </c>
      <c r="D71" s="151"/>
      <c r="E71" s="152">
        <v>2167321</v>
      </c>
      <c r="F71" s="152">
        <v>1866168</v>
      </c>
      <c r="G71" s="152">
        <v>301153</v>
      </c>
      <c r="H71" s="210"/>
    </row>
    <row r="72" spans="1:8" s="142" customFormat="1" ht="12.75">
      <c r="A72" s="209"/>
      <c r="B72" s="112"/>
      <c r="C72" s="112"/>
      <c r="D72" s="112"/>
      <c r="E72" s="213"/>
      <c r="F72" s="213"/>
      <c r="G72" s="213"/>
      <c r="H72" s="210"/>
    </row>
    <row r="73" spans="1:7" s="142" customFormat="1" ht="13.5" thickBot="1">
      <c r="A73" s="214"/>
      <c r="B73" s="215"/>
      <c r="C73" s="215"/>
      <c r="D73" s="215"/>
      <c r="E73" s="216">
        <v>61376075.81035063</v>
      </c>
      <c r="F73" s="216">
        <v>2620010</v>
      </c>
      <c r="G73" s="216">
        <v>58756065.81035063</v>
      </c>
    </row>
    <row r="74" spans="2:8" s="142" customFormat="1" ht="25.5" customHeight="1" hidden="1">
      <c r="B74" s="218" t="s">
        <v>237</v>
      </c>
      <c r="C74" s="219"/>
      <c r="D74" s="219"/>
      <c r="E74" s="220"/>
      <c r="G74" s="220"/>
      <c r="H74" s="208"/>
    </row>
    <row r="75" spans="3:8" s="142" customFormat="1" ht="12.75" customHeight="1" hidden="1" thickBot="1">
      <c r="C75" s="219"/>
      <c r="D75" s="219"/>
      <c r="E75" s="220"/>
      <c r="G75" s="220"/>
      <c r="H75" s="210"/>
    </row>
    <row r="76" spans="1:8" s="142" customFormat="1" ht="12.75" customHeight="1" hidden="1">
      <c r="A76" s="206"/>
      <c r="B76" s="207"/>
      <c r="C76" s="207"/>
      <c r="D76" s="207"/>
      <c r="E76" s="207"/>
      <c r="F76" s="207"/>
      <c r="G76" s="207"/>
      <c r="H76" s="210"/>
    </row>
    <row r="77" spans="1:8" s="142" customFormat="1" ht="18" customHeight="1" hidden="1">
      <c r="A77" s="209"/>
      <c r="B77" s="204" t="s">
        <v>238</v>
      </c>
      <c r="C77" s="112"/>
      <c r="D77" s="112"/>
      <c r="E77" s="112"/>
      <c r="F77" s="112"/>
      <c r="G77" s="112"/>
      <c r="H77" s="210"/>
    </row>
    <row r="78" spans="1:8" s="142" customFormat="1" ht="38.25" customHeight="1" hidden="1">
      <c r="A78" s="209"/>
      <c r="B78" s="204"/>
      <c r="C78" s="112"/>
      <c r="D78" s="112"/>
      <c r="E78" s="221" t="s">
        <v>239</v>
      </c>
      <c r="F78" s="112"/>
      <c r="G78" s="112"/>
      <c r="H78" s="210"/>
    </row>
    <row r="79" spans="1:8" s="142" customFormat="1" ht="18" customHeight="1" hidden="1">
      <c r="A79" s="209"/>
      <c r="B79" s="222">
        <v>0</v>
      </c>
      <c r="C79" s="121" t="s">
        <v>240</v>
      </c>
      <c r="D79" s="151"/>
      <c r="E79" s="151"/>
      <c r="F79" s="112"/>
      <c r="G79" s="112"/>
      <c r="H79" s="210"/>
    </row>
    <row r="80" spans="1:8" s="142" customFormat="1" ht="18" customHeight="1" hidden="1">
      <c r="A80" s="209"/>
      <c r="B80" s="222"/>
      <c r="C80" s="121" t="s">
        <v>241</v>
      </c>
      <c r="D80" s="151"/>
      <c r="E80" s="151"/>
      <c r="F80" s="112"/>
      <c r="G80" s="112"/>
      <c r="H80" s="210"/>
    </row>
    <row r="81" spans="1:8" s="142" customFormat="1" ht="18" customHeight="1" hidden="1">
      <c r="A81" s="209"/>
      <c r="B81" s="222"/>
      <c r="C81" s="223" t="s">
        <v>165</v>
      </c>
      <c r="D81" s="151"/>
      <c r="E81" s="171"/>
      <c r="F81" s="112"/>
      <c r="G81" s="112"/>
      <c r="H81" s="210"/>
    </row>
    <row r="82" spans="1:8" s="142" customFormat="1" ht="18" customHeight="1" hidden="1">
      <c r="A82" s="209"/>
      <c r="B82" s="222"/>
      <c r="C82" s="223" t="s">
        <v>166</v>
      </c>
      <c r="D82" s="151"/>
      <c r="E82" s="171"/>
      <c r="F82" s="112"/>
      <c r="G82" s="112"/>
      <c r="H82" s="210"/>
    </row>
    <row r="83" spans="1:8" s="142" customFormat="1" ht="18" customHeight="1" hidden="1">
      <c r="A83" s="209"/>
      <c r="B83" s="222"/>
      <c r="C83" s="223" t="s">
        <v>167</v>
      </c>
      <c r="D83" s="151"/>
      <c r="E83" s="171"/>
      <c r="F83" s="112"/>
      <c r="G83" s="112"/>
      <c r="H83" s="210"/>
    </row>
    <row r="84" spans="1:8" s="142" customFormat="1" ht="18" customHeight="1" hidden="1">
      <c r="A84" s="209"/>
      <c r="B84" s="222"/>
      <c r="C84" s="223" t="s">
        <v>168</v>
      </c>
      <c r="D84" s="151"/>
      <c r="E84" s="171"/>
      <c r="F84" s="112"/>
      <c r="G84" s="112"/>
      <c r="H84" s="210"/>
    </row>
    <row r="85" spans="1:8" s="142" customFormat="1" ht="18" customHeight="1" hidden="1">
      <c r="A85" s="209"/>
      <c r="B85" s="222"/>
      <c r="C85" s="223" t="s">
        <v>170</v>
      </c>
      <c r="D85" s="151"/>
      <c r="E85" s="171"/>
      <c r="F85" s="112"/>
      <c r="G85" s="112"/>
      <c r="H85" s="210"/>
    </row>
    <row r="86" spans="1:8" s="142" customFormat="1" ht="18" customHeight="1" hidden="1">
      <c r="A86" s="209"/>
      <c r="B86" s="222"/>
      <c r="C86" s="121">
        <v>121.04</v>
      </c>
      <c r="D86" s="151"/>
      <c r="E86" s="171"/>
      <c r="F86" s="112"/>
      <c r="G86" s="112"/>
      <c r="H86" s="210"/>
    </row>
    <row r="87" spans="1:8" s="142" customFormat="1" ht="18" customHeight="1" hidden="1">
      <c r="A87" s="209"/>
      <c r="B87" s="222"/>
      <c r="C87" s="121">
        <v>121.05</v>
      </c>
      <c r="D87" s="151"/>
      <c r="E87" s="171"/>
      <c r="F87" s="112"/>
      <c r="G87" s="112"/>
      <c r="H87" s="210"/>
    </row>
    <row r="88" spans="1:8" s="142" customFormat="1" ht="18" customHeight="1" hidden="1">
      <c r="A88" s="209"/>
      <c r="B88" s="222"/>
      <c r="C88" s="223" t="s">
        <v>206</v>
      </c>
      <c r="D88" s="151"/>
      <c r="E88" s="171"/>
      <c r="F88" s="112"/>
      <c r="G88" s="112"/>
      <c r="H88" s="210"/>
    </row>
    <row r="89" spans="1:8" s="142" customFormat="1" ht="18" customHeight="1" hidden="1">
      <c r="A89" s="209"/>
      <c r="B89" s="222"/>
      <c r="C89" s="121" t="s">
        <v>171</v>
      </c>
      <c r="D89" s="151"/>
      <c r="E89" s="171"/>
      <c r="F89" s="112"/>
      <c r="G89" s="112"/>
      <c r="H89" s="210"/>
    </row>
    <row r="90" spans="1:8" s="142" customFormat="1" ht="18" customHeight="1" hidden="1">
      <c r="A90" s="209"/>
      <c r="B90" s="222"/>
      <c r="C90" s="121" t="s">
        <v>172</v>
      </c>
      <c r="D90" s="151"/>
      <c r="E90" s="171"/>
      <c r="F90" s="112"/>
      <c r="G90" s="112"/>
      <c r="H90" s="210"/>
    </row>
    <row r="91" spans="1:8" s="142" customFormat="1" ht="18" customHeight="1" hidden="1">
      <c r="A91" s="209"/>
      <c r="B91" s="222"/>
      <c r="C91" s="224">
        <v>3454182.48</v>
      </c>
      <c r="D91" s="151"/>
      <c r="E91" s="171"/>
      <c r="F91" s="112"/>
      <c r="G91" s="112"/>
      <c r="H91" s="210"/>
    </row>
    <row r="92" spans="1:8" s="142" customFormat="1" ht="18" customHeight="1" hidden="1">
      <c r="A92" s="209"/>
      <c r="B92" s="222"/>
      <c r="C92" s="224">
        <v>690344.41952</v>
      </c>
      <c r="D92" s="151"/>
      <c r="E92" s="171"/>
      <c r="F92" s="112"/>
      <c r="G92" s="112"/>
      <c r="H92" s="210"/>
    </row>
    <row r="93" spans="1:8" s="142" customFormat="1" ht="18" customHeight="1" hidden="1">
      <c r="A93" s="209"/>
      <c r="B93" s="222"/>
      <c r="C93" s="224">
        <v>3281253.61</v>
      </c>
      <c r="D93" s="151"/>
      <c r="E93" s="171"/>
      <c r="F93" s="112"/>
      <c r="G93" s="112"/>
      <c r="H93" s="210"/>
    </row>
    <row r="94" spans="1:8" s="142" customFormat="1" ht="18" customHeight="1" hidden="1">
      <c r="A94" s="209"/>
      <c r="B94" s="222"/>
      <c r="C94" s="224">
        <v>212831.64</v>
      </c>
      <c r="D94" s="151"/>
      <c r="E94" s="171"/>
      <c r="F94" s="112"/>
      <c r="G94" s="112"/>
      <c r="H94" s="210"/>
    </row>
    <row r="95" spans="1:8" s="142" customFormat="1" ht="18" customHeight="1" hidden="1">
      <c r="A95" s="209"/>
      <c r="B95" s="222"/>
      <c r="C95" s="121">
        <v>149.01</v>
      </c>
      <c r="D95" s="151"/>
      <c r="E95" s="171"/>
      <c r="F95" s="112"/>
      <c r="G95" s="112"/>
      <c r="H95" s="210"/>
    </row>
    <row r="96" spans="1:8" s="142" customFormat="1" ht="18" customHeight="1" hidden="1">
      <c r="A96" s="209"/>
      <c r="B96" s="222"/>
      <c r="C96" s="225">
        <v>150</v>
      </c>
      <c r="D96" s="151"/>
      <c r="E96" s="171"/>
      <c r="F96" s="112"/>
      <c r="G96" s="112"/>
      <c r="H96" s="227"/>
    </row>
    <row r="97" spans="1:8" s="142" customFormat="1" ht="18" customHeight="1" hidden="1">
      <c r="A97" s="209"/>
      <c r="B97" s="222"/>
      <c r="C97" s="225" t="s">
        <v>173</v>
      </c>
      <c r="D97" s="151"/>
      <c r="E97" s="171"/>
      <c r="F97" s="112"/>
      <c r="G97" s="112"/>
      <c r="H97" s="210"/>
    </row>
    <row r="98" spans="1:8" s="142" customFormat="1" ht="12.75" customHeight="1" hidden="1">
      <c r="A98" s="209"/>
      <c r="B98" s="226"/>
      <c r="C98" s="112"/>
      <c r="D98" s="112"/>
      <c r="E98" s="112"/>
      <c r="F98" s="112"/>
      <c r="G98" s="169"/>
      <c r="H98" s="210"/>
    </row>
    <row r="99" spans="1:8" s="142" customFormat="1" ht="18" customHeight="1" hidden="1">
      <c r="A99" s="209"/>
      <c r="B99" s="204"/>
      <c r="C99" s="112"/>
      <c r="D99" s="112"/>
      <c r="E99" s="112"/>
      <c r="F99" s="112"/>
      <c r="G99" s="112"/>
      <c r="H99" s="210"/>
    </row>
    <row r="100" spans="1:8" s="142" customFormat="1" ht="12.75" customHeight="1" hidden="1">
      <c r="A100" s="209"/>
      <c r="B100" s="228">
        <v>0</v>
      </c>
      <c r="C100" s="229" t="s">
        <v>224</v>
      </c>
      <c r="D100" s="151"/>
      <c r="E100" s="151"/>
      <c r="F100" s="112"/>
      <c r="G100" s="112"/>
      <c r="H100" s="210"/>
    </row>
    <row r="101" spans="1:8" s="142" customFormat="1" ht="12.75" customHeight="1" hidden="1">
      <c r="A101" s="209"/>
      <c r="B101" s="228"/>
      <c r="C101" s="230" t="s">
        <v>241</v>
      </c>
      <c r="D101" s="151"/>
      <c r="E101" s="151"/>
      <c r="F101" s="112"/>
      <c r="G101" s="112"/>
      <c r="H101" s="210"/>
    </row>
    <row r="102" spans="1:8" s="142" customFormat="1" ht="12.75" customHeight="1" hidden="1">
      <c r="A102" s="209"/>
      <c r="B102" s="228"/>
      <c r="C102" s="231">
        <v>0</v>
      </c>
      <c r="D102" s="151"/>
      <c r="E102" s="202"/>
      <c r="F102" s="112"/>
      <c r="G102" s="112"/>
      <c r="H102" s="210"/>
    </row>
    <row r="103" spans="1:8" s="142" customFormat="1" ht="12.75" customHeight="1" hidden="1">
      <c r="A103" s="209"/>
      <c r="B103" s="228"/>
      <c r="C103" s="231">
        <v>0</v>
      </c>
      <c r="D103" s="151"/>
      <c r="E103" s="202"/>
      <c r="F103" s="112"/>
      <c r="G103" s="112"/>
      <c r="H103" s="210"/>
    </row>
    <row r="104" spans="1:8" s="142" customFormat="1" ht="12.75" customHeight="1" hidden="1">
      <c r="A104" s="209"/>
      <c r="B104" s="228"/>
      <c r="C104" s="231">
        <v>0</v>
      </c>
      <c r="D104" s="151"/>
      <c r="E104" s="202"/>
      <c r="F104" s="112"/>
      <c r="G104" s="112"/>
      <c r="H104" s="210"/>
    </row>
    <row r="105" spans="1:8" s="142" customFormat="1" ht="12.75" customHeight="1" hidden="1">
      <c r="A105" s="209"/>
      <c r="B105" s="228"/>
      <c r="C105" s="231" t="e">
        <v>#REF!</v>
      </c>
      <c r="D105" s="151"/>
      <c r="E105" s="202"/>
      <c r="F105" s="112"/>
      <c r="G105" s="112"/>
      <c r="H105" s="210"/>
    </row>
    <row r="106" spans="1:8" s="142" customFormat="1" ht="12.75" customHeight="1" hidden="1">
      <c r="A106" s="209"/>
      <c r="B106" s="228"/>
      <c r="C106" s="231">
        <v>0</v>
      </c>
      <c r="D106" s="151"/>
      <c r="E106" s="202"/>
      <c r="F106" s="112"/>
      <c r="G106" s="112"/>
      <c r="H106" s="210"/>
    </row>
    <row r="107" spans="1:8" s="142" customFormat="1" ht="12.75" customHeight="1" hidden="1">
      <c r="A107" s="209"/>
      <c r="B107" s="228"/>
      <c r="C107" s="231">
        <v>0</v>
      </c>
      <c r="D107" s="151"/>
      <c r="E107" s="202"/>
      <c r="F107" s="112"/>
      <c r="G107" s="112"/>
      <c r="H107" s="210"/>
    </row>
    <row r="108" spans="1:8" s="142" customFormat="1" ht="12.75" customHeight="1" hidden="1">
      <c r="A108" s="209"/>
      <c r="B108" s="228"/>
      <c r="C108" s="231">
        <v>0</v>
      </c>
      <c r="D108" s="151"/>
      <c r="E108" s="202"/>
      <c r="F108" s="112"/>
      <c r="G108" s="112"/>
      <c r="H108" s="210"/>
    </row>
    <row r="109" spans="1:8" s="142" customFormat="1" ht="12.75" customHeight="1" hidden="1">
      <c r="A109" s="209"/>
      <c r="B109" s="228"/>
      <c r="C109" s="231">
        <v>0</v>
      </c>
      <c r="D109" s="151"/>
      <c r="E109" s="202"/>
      <c r="F109" s="112"/>
      <c r="G109" s="112"/>
      <c r="H109" s="210"/>
    </row>
    <row r="110" spans="1:8" s="142" customFormat="1" ht="12.75" customHeight="1" hidden="1">
      <c r="A110" s="209"/>
      <c r="B110" s="228"/>
      <c r="C110" s="231">
        <v>0</v>
      </c>
      <c r="D110" s="151"/>
      <c r="E110" s="202"/>
      <c r="F110" s="112"/>
      <c r="G110" s="112"/>
      <c r="H110" s="210"/>
    </row>
    <row r="111" spans="1:8" s="142" customFormat="1" ht="12.75" customHeight="1" hidden="1">
      <c r="A111" s="209"/>
      <c r="B111" s="228"/>
      <c r="C111" s="231">
        <v>0</v>
      </c>
      <c r="D111" s="151"/>
      <c r="E111" s="202"/>
      <c r="F111" s="112"/>
      <c r="G111" s="112"/>
      <c r="H111" s="210"/>
    </row>
    <row r="112" spans="1:8" s="142" customFormat="1" ht="12.75" customHeight="1" hidden="1">
      <c r="A112" s="209"/>
      <c r="B112" s="228"/>
      <c r="C112" s="231" t="e">
        <v>#REF!</v>
      </c>
      <c r="D112" s="151"/>
      <c r="E112" s="202"/>
      <c r="F112" s="112"/>
      <c r="G112" s="112"/>
      <c r="H112" s="210"/>
    </row>
    <row r="113" spans="1:8" s="142" customFormat="1" ht="12.75" customHeight="1" hidden="1">
      <c r="A113" s="209"/>
      <c r="B113" s="228"/>
      <c r="C113" s="231">
        <v>0</v>
      </c>
      <c r="D113" s="151"/>
      <c r="E113" s="202"/>
      <c r="F113" s="112"/>
      <c r="G113" s="112"/>
      <c r="H113" s="210"/>
    </row>
    <row r="114" spans="1:8" s="142" customFormat="1" ht="12.75" customHeight="1" hidden="1">
      <c r="A114" s="209"/>
      <c r="B114" s="228"/>
      <c r="C114" s="231">
        <v>0</v>
      </c>
      <c r="D114" s="151"/>
      <c r="E114" s="202"/>
      <c r="F114" s="112"/>
      <c r="G114" s="112"/>
      <c r="H114" s="210"/>
    </row>
    <row r="115" spans="1:8" s="142" customFormat="1" ht="12.75" customHeight="1" hidden="1">
      <c r="A115" s="209"/>
      <c r="B115" s="228"/>
      <c r="C115" s="231">
        <v>0</v>
      </c>
      <c r="D115" s="151"/>
      <c r="E115" s="202"/>
      <c r="F115" s="112"/>
      <c r="G115" s="112"/>
      <c r="H115" s="232"/>
    </row>
    <row r="116" spans="1:8" s="142" customFormat="1" ht="12.75" customHeight="1" hidden="1">
      <c r="A116" s="209"/>
      <c r="B116" s="228"/>
      <c r="C116" s="231">
        <v>0</v>
      </c>
      <c r="D116" s="151"/>
      <c r="E116" s="202"/>
      <c r="F116" s="112"/>
      <c r="G116" s="112"/>
      <c r="H116" s="210"/>
    </row>
    <row r="117" spans="1:8" s="142" customFormat="1" ht="12.75" customHeight="1" hidden="1">
      <c r="A117" s="209"/>
      <c r="B117" s="112"/>
      <c r="C117" s="213"/>
      <c r="D117" s="112"/>
      <c r="E117" s="112"/>
      <c r="F117" s="166"/>
      <c r="G117" s="126"/>
      <c r="H117" s="210"/>
    </row>
    <row r="118" spans="1:8" s="142" customFormat="1" ht="12.75" customHeight="1" hidden="1">
      <c r="A118" s="209"/>
      <c r="B118" s="202" t="e">
        <v>#REF!</v>
      </c>
      <c r="C118" s="229" t="e">
        <v>#REF!</v>
      </c>
      <c r="D118" s="151"/>
      <c r="E118" s="202"/>
      <c r="F118" s="166"/>
      <c r="G118" s="112"/>
      <c r="H118" s="210"/>
    </row>
    <row r="119" spans="1:8" s="142" customFormat="1" ht="12.75" customHeight="1" hidden="1">
      <c r="A119" s="209"/>
      <c r="B119" s="112"/>
      <c r="C119" s="112"/>
      <c r="D119" s="112"/>
      <c r="E119" s="112"/>
      <c r="F119" s="139"/>
      <c r="G119" s="126"/>
      <c r="H119" s="210"/>
    </row>
    <row r="120" spans="1:8" s="142" customFormat="1" ht="12.75" customHeight="1" hidden="1">
      <c r="A120" s="209"/>
      <c r="B120" s="202" t="s">
        <v>210</v>
      </c>
      <c r="C120" s="231" t="s">
        <v>173</v>
      </c>
      <c r="D120" s="151"/>
      <c r="E120" s="202"/>
      <c r="F120" s="166"/>
      <c r="G120" s="112"/>
      <c r="H120" s="210"/>
    </row>
    <row r="121" spans="1:8" s="142" customFormat="1" ht="12.75" customHeight="1" hidden="1">
      <c r="A121" s="209"/>
      <c r="B121" s="112"/>
      <c r="C121" s="233"/>
      <c r="D121" s="112"/>
      <c r="E121" s="112"/>
      <c r="F121" s="139"/>
      <c r="G121" s="112"/>
      <c r="H121" s="210"/>
    </row>
    <row r="122" spans="1:8" s="142" customFormat="1" ht="12.75" customHeight="1" hidden="1">
      <c r="A122" s="209"/>
      <c r="B122" s="151" t="e">
        <v>#REF!</v>
      </c>
      <c r="C122" s="231" t="e">
        <v>#REF!</v>
      </c>
      <c r="D122" s="151"/>
      <c r="E122" s="152"/>
      <c r="F122" s="166"/>
      <c r="G122" s="112"/>
      <c r="H122" s="210"/>
    </row>
    <row r="123" spans="1:8" s="142" customFormat="1" ht="12.75" customHeight="1" hidden="1">
      <c r="A123" s="209"/>
      <c r="B123" s="112"/>
      <c r="C123" s="213"/>
      <c r="D123" s="112"/>
      <c r="E123" s="112"/>
      <c r="F123" s="234"/>
      <c r="G123" s="112"/>
      <c r="H123" s="210"/>
    </row>
    <row r="124" spans="1:8" s="142" customFormat="1" ht="12.75" customHeight="1" hidden="1">
      <c r="A124" s="209"/>
      <c r="B124" s="112"/>
      <c r="C124" s="213"/>
      <c r="D124" s="112"/>
      <c r="E124" s="112"/>
      <c r="F124" s="166"/>
      <c r="G124" s="112"/>
      <c r="H124" s="210"/>
    </row>
    <row r="125" spans="1:8" s="142" customFormat="1" ht="13.5" customHeight="1" hidden="1" thickBot="1">
      <c r="A125" s="209"/>
      <c r="B125" s="112"/>
      <c r="C125" s="213"/>
      <c r="D125" s="112"/>
      <c r="E125" s="112"/>
      <c r="F125" s="166"/>
      <c r="G125" s="112"/>
      <c r="H125" s="217"/>
    </row>
    <row r="126" spans="1:8" s="142" customFormat="1" ht="12.75" customHeight="1" hidden="1">
      <c r="A126" s="209"/>
      <c r="B126" s="112"/>
      <c r="C126" s="213"/>
      <c r="D126" s="112"/>
      <c r="E126" s="234"/>
      <c r="F126" s="166"/>
      <c r="G126" s="112"/>
      <c r="H126" s="112"/>
    </row>
    <row r="127" spans="1:8" s="142" customFormat="1" ht="13.5" customHeight="1" hidden="1" thickBot="1">
      <c r="A127" s="214"/>
      <c r="B127" s="215"/>
      <c r="C127" s="235"/>
      <c r="D127" s="215"/>
      <c r="E127" s="215"/>
      <c r="F127" s="215"/>
      <c r="G127" s="215"/>
      <c r="H127" s="236"/>
    </row>
    <row r="128" spans="1:8" s="142" customFormat="1" ht="12.75">
      <c r="A128" s="112"/>
      <c r="B128" s="112"/>
      <c r="C128" s="213"/>
      <c r="D128" s="112"/>
      <c r="E128" s="112"/>
      <c r="F128" s="112"/>
      <c r="G128" s="112"/>
      <c r="H128" s="236"/>
    </row>
    <row r="129" spans="1:8" s="142" customFormat="1" ht="12.75">
      <c r="A129" s="112"/>
      <c r="B129" s="112"/>
      <c r="C129" s="105" t="s">
        <v>242</v>
      </c>
      <c r="D129" s="105"/>
      <c r="E129" s="105"/>
      <c r="F129" s="105"/>
      <c r="G129" s="105"/>
      <c r="H129" s="236"/>
    </row>
    <row r="130" spans="1:8" s="142" customFormat="1" ht="12.75">
      <c r="A130" s="112"/>
      <c r="B130" s="112"/>
      <c r="C130" s="105"/>
      <c r="D130" s="237" t="s">
        <v>0</v>
      </c>
      <c r="E130" s="237" t="s">
        <v>243</v>
      </c>
      <c r="F130" s="237"/>
      <c r="G130" s="237" t="s">
        <v>244</v>
      </c>
      <c r="H130" s="236"/>
    </row>
    <row r="131" spans="1:8" s="142" customFormat="1" ht="21" customHeight="1">
      <c r="A131" s="112"/>
      <c r="B131" s="112"/>
      <c r="C131" s="238" t="s">
        <v>155</v>
      </c>
      <c r="D131" s="239">
        <v>38558309.671415344</v>
      </c>
      <c r="E131" s="240">
        <v>525000</v>
      </c>
      <c r="F131" s="240"/>
      <c r="G131" s="240">
        <v>38033309.671415344</v>
      </c>
      <c r="H131" s="241"/>
    </row>
    <row r="132" spans="1:8" s="142" customFormat="1" ht="19.5" customHeight="1">
      <c r="A132" s="112"/>
      <c r="B132" s="112"/>
      <c r="C132" s="238" t="s">
        <v>154</v>
      </c>
      <c r="D132" s="239">
        <v>20650445.138935283</v>
      </c>
      <c r="E132" s="240">
        <v>4000</v>
      </c>
      <c r="F132" s="240"/>
      <c r="G132" s="240">
        <v>20646445.138935283</v>
      </c>
      <c r="H132" s="236"/>
    </row>
    <row r="133" spans="1:8" s="142" customFormat="1" ht="22.5" customHeight="1">
      <c r="A133" s="112"/>
      <c r="B133" s="112"/>
      <c r="C133" s="238" t="s">
        <v>245</v>
      </c>
      <c r="D133" s="239">
        <v>2167321</v>
      </c>
      <c r="E133" s="240">
        <v>2167321</v>
      </c>
      <c r="F133" s="240"/>
      <c r="G133" s="240"/>
      <c r="H133" s="236"/>
    </row>
    <row r="134" spans="1:8" s="142" customFormat="1" ht="18.75" customHeight="1">
      <c r="A134" s="112"/>
      <c r="B134" s="112"/>
      <c r="C134" s="105"/>
      <c r="D134" s="236">
        <v>61376075.81035063</v>
      </c>
      <c r="E134" s="236">
        <v>2696321</v>
      </c>
      <c r="F134" s="236"/>
      <c r="G134" s="236">
        <v>58679754.81035063</v>
      </c>
      <c r="H134" s="112"/>
    </row>
    <row r="135" spans="1:9" s="142" customFormat="1" ht="16.5" customHeight="1">
      <c r="A135" s="112"/>
      <c r="B135" s="112"/>
      <c r="C135" s="242"/>
      <c r="D135" s="148"/>
      <c r="E135" s="148"/>
      <c r="F135" s="148"/>
      <c r="G135" s="243"/>
      <c r="H135" s="106"/>
      <c r="I135" s="106"/>
    </row>
    <row r="137" spans="2:7" ht="12.75">
      <c r="B137" s="277" t="s">
        <v>153</v>
      </c>
      <c r="C137" s="277"/>
      <c r="D137" s="277"/>
      <c r="E137" s="277"/>
      <c r="F137" s="277"/>
      <c r="G137" s="277"/>
    </row>
    <row r="138" spans="2:7" ht="22.5">
      <c r="B138" s="260" t="s">
        <v>155</v>
      </c>
      <c r="C138" s="261"/>
      <c r="D138" s="261" t="s">
        <v>247</v>
      </c>
      <c r="E138" s="261" t="s">
        <v>248</v>
      </c>
      <c r="F138" s="261" t="s">
        <v>249</v>
      </c>
      <c r="G138" s="261" t="s">
        <v>250</v>
      </c>
    </row>
    <row r="139" spans="2:7" ht="22.5">
      <c r="B139" s="261" t="s">
        <v>251</v>
      </c>
      <c r="C139" s="262" t="s">
        <v>210</v>
      </c>
      <c r="D139" s="263" t="s">
        <v>165</v>
      </c>
      <c r="E139" s="264">
        <v>0</v>
      </c>
      <c r="F139" s="264">
        <v>525000</v>
      </c>
      <c r="G139" s="264">
        <v>38558309</v>
      </c>
    </row>
    <row r="140" spans="2:7" ht="12.75">
      <c r="B140" s="265"/>
      <c r="C140" s="261"/>
      <c r="D140" s="261"/>
      <c r="E140" s="266">
        <v>38033309</v>
      </c>
      <c r="F140" s="264"/>
      <c r="G140" s="264"/>
    </row>
    <row r="141" spans="2:7" ht="12.75">
      <c r="B141" s="260" t="s">
        <v>154</v>
      </c>
      <c r="C141" s="267"/>
      <c r="D141" s="261"/>
      <c r="E141" s="264"/>
      <c r="F141" s="264"/>
      <c r="G141" s="264"/>
    </row>
    <row r="142" spans="2:7" ht="12.75" customHeight="1">
      <c r="B142" s="268" t="s">
        <v>252</v>
      </c>
      <c r="C142" s="269" t="s">
        <v>222</v>
      </c>
      <c r="D142" s="263" t="s">
        <v>224</v>
      </c>
      <c r="E142" s="264">
        <v>23620</v>
      </c>
      <c r="F142" s="264"/>
      <c r="G142" s="270">
        <v>20650445</v>
      </c>
    </row>
    <row r="143" spans="2:7" ht="12.75">
      <c r="B143" s="269"/>
      <c r="C143" s="269"/>
      <c r="D143" s="263" t="s">
        <v>225</v>
      </c>
      <c r="E143" s="264">
        <v>43866</v>
      </c>
      <c r="F143" s="264"/>
      <c r="G143" s="271"/>
    </row>
    <row r="144" spans="2:7" ht="12.75">
      <c r="B144" s="269"/>
      <c r="C144" s="269"/>
      <c r="D144" s="263" t="s">
        <v>182</v>
      </c>
      <c r="E144" s="264">
        <v>5348</v>
      </c>
      <c r="F144" s="264"/>
      <c r="G144" s="271"/>
    </row>
    <row r="145" spans="2:7" ht="12.75">
      <c r="B145" s="269"/>
      <c r="C145" s="269"/>
      <c r="D145" s="263" t="s">
        <v>166</v>
      </c>
      <c r="E145" s="264">
        <v>456</v>
      </c>
      <c r="F145" s="264"/>
      <c r="G145" s="271"/>
    </row>
    <row r="146" spans="2:7" ht="12.75">
      <c r="B146" s="269"/>
      <c r="C146" s="269"/>
      <c r="D146" s="263" t="s">
        <v>168</v>
      </c>
      <c r="E146" s="264">
        <v>4664</v>
      </c>
      <c r="F146" s="264"/>
      <c r="G146" s="271"/>
    </row>
    <row r="147" spans="2:7" ht="12.75">
      <c r="B147" s="269"/>
      <c r="C147" s="269"/>
      <c r="D147" s="263" t="s">
        <v>170</v>
      </c>
      <c r="E147" s="264">
        <v>5471</v>
      </c>
      <c r="F147" s="264"/>
      <c r="G147" s="271"/>
    </row>
    <row r="148" spans="2:7" ht="12.75">
      <c r="B148" s="269"/>
      <c r="C148" s="269"/>
      <c r="D148" s="263" t="s">
        <v>226</v>
      </c>
      <c r="E148" s="264">
        <v>1596</v>
      </c>
      <c r="F148" s="264"/>
      <c r="G148" s="271"/>
    </row>
    <row r="149" spans="2:7" ht="12.75">
      <c r="B149" s="269"/>
      <c r="C149" s="269"/>
      <c r="D149" s="263" t="s">
        <v>227</v>
      </c>
      <c r="E149" s="264">
        <v>279</v>
      </c>
      <c r="F149" s="264"/>
      <c r="G149" s="271"/>
    </row>
    <row r="150" spans="2:7" ht="12.75">
      <c r="B150" s="272"/>
      <c r="C150" s="273"/>
      <c r="D150" s="263" t="s">
        <v>173</v>
      </c>
      <c r="E150" s="264">
        <v>19600</v>
      </c>
      <c r="F150" s="264"/>
      <c r="G150" s="271"/>
    </row>
    <row r="151" spans="2:7" ht="22.5">
      <c r="B151" s="261" t="s">
        <v>253</v>
      </c>
      <c r="C151" s="265" t="s">
        <v>233</v>
      </c>
      <c r="D151" s="263" t="s">
        <v>232</v>
      </c>
      <c r="E151" s="264">
        <v>119942</v>
      </c>
      <c r="F151" s="264"/>
      <c r="G151" s="271"/>
    </row>
    <row r="152" spans="2:7" ht="12.75">
      <c r="B152" s="261" t="s">
        <v>254</v>
      </c>
      <c r="C152" s="265" t="s">
        <v>229</v>
      </c>
      <c r="D152" s="261" t="s">
        <v>230</v>
      </c>
      <c r="E152" s="264"/>
      <c r="F152" s="264">
        <v>4000</v>
      </c>
      <c r="G152" s="271"/>
    </row>
    <row r="153" spans="2:7" ht="12.75">
      <c r="B153" s="265"/>
      <c r="C153" s="261"/>
      <c r="D153" s="261"/>
      <c r="E153" s="266">
        <v>20421594</v>
      </c>
      <c r="F153" s="264"/>
      <c r="G153" s="274"/>
    </row>
    <row r="154" spans="2:7" ht="12.75">
      <c r="B154" s="265"/>
      <c r="C154" s="261"/>
      <c r="D154" s="261"/>
      <c r="E154" s="266"/>
      <c r="F154" s="264"/>
      <c r="G154" s="264"/>
    </row>
    <row r="155" spans="2:7" ht="12.75" customHeight="1">
      <c r="B155" s="268" t="s">
        <v>255</v>
      </c>
      <c r="C155" s="275" t="s">
        <v>256</v>
      </c>
      <c r="D155" s="263" t="s">
        <v>206</v>
      </c>
      <c r="E155" s="264">
        <v>659620</v>
      </c>
      <c r="F155" s="264"/>
      <c r="G155" s="270">
        <v>2167321</v>
      </c>
    </row>
    <row r="156" spans="2:7" ht="12.75">
      <c r="B156" s="272"/>
      <c r="C156" s="276"/>
      <c r="D156" s="263" t="s">
        <v>173</v>
      </c>
      <c r="E156" s="264">
        <v>230808</v>
      </c>
      <c r="F156" s="264"/>
      <c r="G156" s="271"/>
    </row>
    <row r="157" spans="2:7" ht="12.75">
      <c r="B157" s="268" t="s">
        <v>257</v>
      </c>
      <c r="C157" s="262"/>
      <c r="D157" s="263" t="s">
        <v>206</v>
      </c>
      <c r="E157" s="264">
        <v>0</v>
      </c>
      <c r="F157" s="264">
        <v>52200</v>
      </c>
      <c r="G157" s="271"/>
    </row>
    <row r="158" spans="2:7" ht="12.75">
      <c r="B158" s="269"/>
      <c r="C158" s="262"/>
      <c r="D158" s="263" t="s">
        <v>206</v>
      </c>
      <c r="E158" s="264">
        <v>17400</v>
      </c>
      <c r="F158" s="264">
        <v>17400</v>
      </c>
      <c r="G158" s="271"/>
    </row>
    <row r="159" spans="2:7" ht="12.75">
      <c r="B159" s="269"/>
      <c r="C159" s="262"/>
      <c r="D159" s="263" t="s">
        <v>206</v>
      </c>
      <c r="E159" s="264">
        <v>0</v>
      </c>
      <c r="F159" s="264">
        <v>70992</v>
      </c>
      <c r="G159" s="271"/>
    </row>
    <row r="160" spans="2:7" ht="12.75">
      <c r="B160" s="272"/>
      <c r="C160" s="262"/>
      <c r="D160" s="263" t="s">
        <v>206</v>
      </c>
      <c r="E160" s="264">
        <v>8874</v>
      </c>
      <c r="F160" s="264">
        <v>8874</v>
      </c>
      <c r="G160" s="271"/>
    </row>
    <row r="161" spans="2:7" ht="12.75">
      <c r="B161" s="265"/>
      <c r="C161" s="261"/>
      <c r="D161" s="263"/>
      <c r="E161" s="264"/>
      <c r="F161" s="264"/>
      <c r="G161" s="271"/>
    </row>
    <row r="162" spans="2:7" ht="12.75" customHeight="1">
      <c r="B162" s="268" t="s">
        <v>258</v>
      </c>
      <c r="C162" s="262" t="s">
        <v>259</v>
      </c>
      <c r="D162" s="263" t="s">
        <v>206</v>
      </c>
      <c r="E162" s="264">
        <v>0</v>
      </c>
      <c r="F162" s="264">
        <v>418039</v>
      </c>
      <c r="G162" s="271"/>
    </row>
    <row r="163" spans="2:7" ht="12.75">
      <c r="B163" s="269"/>
      <c r="C163" s="262" t="s">
        <v>260</v>
      </c>
      <c r="D163" s="263" t="s">
        <v>206</v>
      </c>
      <c r="E163" s="264">
        <v>0</v>
      </c>
      <c r="F163" s="264">
        <v>208875</v>
      </c>
      <c r="G163" s="271"/>
    </row>
    <row r="164" spans="2:7" ht="12.75">
      <c r="B164" s="269"/>
      <c r="C164" s="262" t="s">
        <v>261</v>
      </c>
      <c r="D164" s="263" t="s">
        <v>206</v>
      </c>
      <c r="E164" s="264">
        <v>0</v>
      </c>
      <c r="F164" s="264">
        <v>173086</v>
      </c>
      <c r="G164" s="271"/>
    </row>
    <row r="165" spans="2:7" ht="33.75">
      <c r="B165" s="265"/>
      <c r="C165" s="261" t="s">
        <v>262</v>
      </c>
      <c r="D165" s="261"/>
      <c r="E165" s="266">
        <v>301153</v>
      </c>
      <c r="F165" s="264"/>
      <c r="G165" s="274"/>
    </row>
    <row r="166" spans="2:7" ht="12.75">
      <c r="B166" s="265"/>
      <c r="C166" s="261"/>
      <c r="D166" s="261"/>
      <c r="E166" s="264">
        <v>59897600</v>
      </c>
      <c r="F166" s="264">
        <v>1478466</v>
      </c>
      <c r="G166" s="264">
        <v>61376075</v>
      </c>
    </row>
  </sheetData>
  <sheetProtection/>
  <mergeCells count="1">
    <mergeCell ref="B2:I2"/>
  </mergeCells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Q264"/>
  <sheetViews>
    <sheetView zoomScalePageLayoutView="0" workbookViewId="0" topLeftCell="A247">
      <selection activeCell="E273" sqref="E273:E274"/>
    </sheetView>
  </sheetViews>
  <sheetFormatPr defaultColWidth="8.00390625" defaultRowHeight="15"/>
  <cols>
    <col min="1" max="1" width="4.7109375" style="106" customWidth="1"/>
    <col min="2" max="2" width="8.00390625" style="106" customWidth="1"/>
    <col min="3" max="3" width="11.00390625" style="106" customWidth="1"/>
    <col min="4" max="4" width="12.28125" style="106" customWidth="1"/>
    <col min="5" max="5" width="17.421875" style="106" customWidth="1"/>
    <col min="6" max="6" width="12.28125" style="106" customWidth="1"/>
    <col min="7" max="7" width="13.28125" style="106" customWidth="1"/>
    <col min="8" max="8" width="8.28125" style="106" customWidth="1"/>
    <col min="9" max="9" width="12.8515625" style="106" customWidth="1"/>
    <col min="10" max="10" width="11.140625" style="106" customWidth="1"/>
    <col min="11" max="11" width="12.28125" style="106" customWidth="1"/>
    <col min="12" max="12" width="11.421875" style="106" customWidth="1"/>
    <col min="13" max="13" width="15.28125" style="106" customWidth="1"/>
    <col min="14" max="14" width="4.140625" style="106" customWidth="1"/>
    <col min="15" max="15" width="1.7109375" style="106" customWidth="1"/>
    <col min="16" max="16" width="8.00390625" style="106" customWidth="1"/>
    <col min="17" max="17" width="8.8515625" style="106" customWidth="1"/>
    <col min="18" max="16384" width="8.00390625" style="106" customWidth="1"/>
  </cols>
  <sheetData>
    <row r="2" spans="2:10" s="101" customFormat="1" ht="49.5" customHeight="1">
      <c r="B2" s="475" t="s">
        <v>246</v>
      </c>
      <c r="C2" s="475"/>
      <c r="D2" s="475"/>
      <c r="E2" s="475"/>
      <c r="F2" s="475"/>
      <c r="G2" s="475"/>
      <c r="H2" s="475"/>
      <c r="I2" s="475"/>
      <c r="J2" s="475"/>
    </row>
    <row r="3" s="101" customFormat="1" ht="18"/>
    <row r="4" spans="2:8" s="101" customFormat="1" ht="18">
      <c r="B4" s="102" t="s">
        <v>211</v>
      </c>
      <c r="C4" s="103"/>
      <c r="D4" s="103"/>
      <c r="E4" s="103"/>
      <c r="F4" s="103"/>
      <c r="G4" s="103"/>
      <c r="H4" s="104"/>
    </row>
    <row r="6" s="105" customFormat="1" ht="12.75">
      <c r="B6" s="105" t="s">
        <v>212</v>
      </c>
    </row>
    <row r="8" spans="5:10" ht="13.5" thickBot="1">
      <c r="E8" s="107"/>
      <c r="F8" s="108"/>
      <c r="G8" s="108"/>
      <c r="J8" s="109"/>
    </row>
    <row r="9" spans="2:9" ht="13.5" thickBot="1">
      <c r="B9" s="483" t="s">
        <v>162</v>
      </c>
      <c r="C9" s="483"/>
      <c r="E9" s="476" t="s">
        <v>202</v>
      </c>
      <c r="F9" s="477"/>
      <c r="G9" s="129"/>
      <c r="H9" s="484" t="s">
        <v>219</v>
      </c>
      <c r="I9" s="485"/>
    </row>
    <row r="10" spans="2:17" ht="33.75">
      <c r="B10" s="110" t="s">
        <v>163</v>
      </c>
      <c r="C10" s="111" t="s">
        <v>164</v>
      </c>
      <c r="E10" s="75"/>
      <c r="F10" s="75" t="s">
        <v>201</v>
      </c>
      <c r="G10" s="129"/>
      <c r="H10" s="486" t="s">
        <v>213</v>
      </c>
      <c r="I10" s="487"/>
      <c r="L10" s="112"/>
      <c r="M10" s="112"/>
      <c r="N10" s="112"/>
      <c r="O10" s="112"/>
      <c r="P10" s="112"/>
      <c r="Q10" s="112"/>
    </row>
    <row r="11" spans="2:17" ht="14.25">
      <c r="B11" s="113" t="s">
        <v>165</v>
      </c>
      <c r="C11" s="114">
        <v>5530222.92</v>
      </c>
      <c r="E11" s="77" t="s">
        <v>171</v>
      </c>
      <c r="F11" s="8">
        <v>7292129.450017646</v>
      </c>
      <c r="G11" s="129"/>
      <c r="H11" s="256" t="s">
        <v>165</v>
      </c>
      <c r="I11" s="250">
        <f>+C11</f>
        <v>5530222.92</v>
      </c>
      <c r="L11" s="115"/>
      <c r="M11" s="116"/>
      <c r="N11" s="112"/>
      <c r="O11" s="112"/>
      <c r="P11" s="112"/>
      <c r="Q11" s="112"/>
    </row>
    <row r="12" spans="2:17" ht="15.75">
      <c r="B12" s="117" t="s">
        <v>166</v>
      </c>
      <c r="C12" s="118">
        <v>1853995.5</v>
      </c>
      <c r="E12" s="77" t="s">
        <v>197</v>
      </c>
      <c r="F12" s="8">
        <v>3614660.468257583</v>
      </c>
      <c r="G12" s="129"/>
      <c r="H12" s="257" t="s">
        <v>166</v>
      </c>
      <c r="I12" s="250">
        <f>+C12</f>
        <v>1853995.5</v>
      </c>
      <c r="L12" s="115"/>
      <c r="M12" s="116"/>
      <c r="N12" s="112"/>
      <c r="O12" s="112"/>
      <c r="P12" s="112"/>
      <c r="Q12" s="112"/>
    </row>
    <row r="13" spans="2:17" ht="15.75">
      <c r="B13" s="117" t="s">
        <v>167</v>
      </c>
      <c r="C13" s="114">
        <v>1805151.4369399997</v>
      </c>
      <c r="E13" s="77" t="s">
        <v>198</v>
      </c>
      <c r="F13" s="8">
        <v>918960.7860384185</v>
      </c>
      <c r="G13" s="129"/>
      <c r="H13" s="257" t="s">
        <v>167</v>
      </c>
      <c r="I13" s="250">
        <f>+C13</f>
        <v>1805151.4369399997</v>
      </c>
      <c r="L13" s="115"/>
      <c r="M13" s="116"/>
      <c r="N13" s="112"/>
      <c r="O13" s="112"/>
      <c r="P13" s="115"/>
      <c r="Q13" s="116"/>
    </row>
    <row r="14" spans="2:17" ht="14.25">
      <c r="B14" s="113" t="s">
        <v>168</v>
      </c>
      <c r="C14" s="114">
        <v>3963074.64</v>
      </c>
      <c r="E14" s="78"/>
      <c r="F14" s="8">
        <v>0</v>
      </c>
      <c r="G14" s="129"/>
      <c r="H14" s="256" t="s">
        <v>168</v>
      </c>
      <c r="I14" s="250">
        <f>+C14</f>
        <v>3963074.64</v>
      </c>
      <c r="L14" s="119"/>
      <c r="M14" s="120"/>
      <c r="N14" s="469"/>
      <c r="O14" s="112"/>
      <c r="P14" s="115"/>
      <c r="Q14" s="116"/>
    </row>
    <row r="15" spans="2:17" ht="14.25">
      <c r="B15" s="113" t="s">
        <v>170</v>
      </c>
      <c r="C15" s="114">
        <v>3454182.48</v>
      </c>
      <c r="E15" s="77" t="s">
        <v>174</v>
      </c>
      <c r="F15" s="8">
        <v>70240.04354841556</v>
      </c>
      <c r="G15" s="129"/>
      <c r="H15" s="256" t="s">
        <v>170</v>
      </c>
      <c r="I15" s="250">
        <f>+C15</f>
        <v>3454182.48</v>
      </c>
      <c r="L15" s="119"/>
      <c r="M15" s="120"/>
      <c r="N15" s="469"/>
      <c r="O15" s="112"/>
      <c r="P15" s="115"/>
      <c r="Q15" s="116"/>
    </row>
    <row r="16" spans="2:17" ht="14.25">
      <c r="B16" s="122">
        <v>121.04</v>
      </c>
      <c r="C16" s="118">
        <v>3281253.61</v>
      </c>
      <c r="E16" s="77" t="s">
        <v>199</v>
      </c>
      <c r="F16" s="8">
        <v>63731.61555382572</v>
      </c>
      <c r="G16" s="129"/>
      <c r="H16" s="256" t="s">
        <v>226</v>
      </c>
      <c r="I16" s="250">
        <f>+C18</f>
        <v>690344.41952</v>
      </c>
      <c r="L16" s="119"/>
      <c r="M16" s="120"/>
      <c r="N16" s="469"/>
      <c r="O16" s="112"/>
      <c r="P16" s="115"/>
      <c r="Q16" s="116"/>
    </row>
    <row r="17" spans="2:17" ht="14.25">
      <c r="B17" s="122">
        <v>121.05</v>
      </c>
      <c r="C17" s="118">
        <v>212831.64</v>
      </c>
      <c r="E17" s="79" t="s">
        <v>175</v>
      </c>
      <c r="F17" s="8">
        <v>26976.108792055617</v>
      </c>
      <c r="G17" s="129"/>
      <c r="H17" s="258">
        <v>121.04</v>
      </c>
      <c r="I17" s="250">
        <f>+C16</f>
        <v>3281253.61</v>
      </c>
      <c r="L17" s="119"/>
      <c r="M17" s="120"/>
      <c r="N17" s="469"/>
      <c r="O17" s="112"/>
      <c r="P17" s="115"/>
      <c r="Q17" s="123"/>
    </row>
    <row r="18" spans="2:17" ht="14.25">
      <c r="B18" s="122" t="s">
        <v>196</v>
      </c>
      <c r="C18" s="124">
        <v>690344.41952</v>
      </c>
      <c r="E18" s="80"/>
      <c r="F18" s="8">
        <v>0</v>
      </c>
      <c r="G18" s="129"/>
      <c r="H18" s="258">
        <v>121.05</v>
      </c>
      <c r="I18" s="250">
        <f>+C17</f>
        <v>212831.64</v>
      </c>
      <c r="L18" s="125"/>
      <c r="M18" s="126"/>
      <c r="N18" s="112"/>
      <c r="O18" s="112"/>
      <c r="P18" s="127"/>
      <c r="Q18" s="116"/>
    </row>
    <row r="19" spans="2:17" ht="14.25">
      <c r="B19" s="128">
        <v>100.02</v>
      </c>
      <c r="C19" s="124">
        <v>100000</v>
      </c>
      <c r="E19" s="79" t="s">
        <v>176</v>
      </c>
      <c r="F19" s="8">
        <v>14842.74981571619</v>
      </c>
      <c r="H19" s="251">
        <v>100.02</v>
      </c>
      <c r="I19" s="250">
        <f>+C19</f>
        <v>100000</v>
      </c>
      <c r="L19" s="129"/>
      <c r="M19" s="130"/>
      <c r="N19" s="129"/>
      <c r="O19" s="112"/>
      <c r="P19" s="131"/>
      <c r="Q19" s="123"/>
    </row>
    <row r="20" spans="2:17" ht="14.25">
      <c r="B20" s="128">
        <v>150</v>
      </c>
      <c r="C20" s="132">
        <v>1639042.44</v>
      </c>
      <c r="E20" s="79" t="s">
        <v>200</v>
      </c>
      <c r="F20" s="8">
        <v>41237.984709674536</v>
      </c>
      <c r="H20" s="251">
        <v>150</v>
      </c>
      <c r="I20" s="250">
        <f>+C20</f>
        <v>1639042.44</v>
      </c>
      <c r="L20" s="129"/>
      <c r="M20" s="130"/>
      <c r="N20" s="129"/>
      <c r="O20" s="112"/>
      <c r="P20" s="112"/>
      <c r="Q20" s="112"/>
    </row>
    <row r="21" spans="2:17" ht="14.25">
      <c r="B21" s="128">
        <v>160</v>
      </c>
      <c r="C21" s="124">
        <v>11314.24</v>
      </c>
      <c r="E21" s="8"/>
      <c r="F21" s="249">
        <v>12042779.206733335</v>
      </c>
      <c r="H21" s="259" t="s">
        <v>171</v>
      </c>
      <c r="I21" s="252">
        <f>+F11</f>
        <v>7292129.450017646</v>
      </c>
      <c r="L21" s="129"/>
      <c r="M21" s="130"/>
      <c r="N21" s="129"/>
      <c r="O21" s="112"/>
      <c r="P21" s="112"/>
      <c r="Q21" s="112"/>
    </row>
    <row r="22" spans="2:17" ht="14.25">
      <c r="B22" s="134">
        <v>162.04</v>
      </c>
      <c r="C22" s="135">
        <v>0</v>
      </c>
      <c r="E22" s="8">
        <v>160</v>
      </c>
      <c r="F22" s="81">
        <v>3974117.1382220006</v>
      </c>
      <c r="H22" s="259" t="s">
        <v>197</v>
      </c>
      <c r="I22" s="252">
        <f>+F12</f>
        <v>3614660.468257583</v>
      </c>
      <c r="L22" s="112"/>
      <c r="M22" s="112"/>
      <c r="N22" s="112"/>
      <c r="O22" s="112"/>
      <c r="P22" s="112"/>
      <c r="Q22" s="112"/>
    </row>
    <row r="23" spans="2:17" ht="13.5" thickBot="1">
      <c r="B23" s="244"/>
      <c r="C23" s="245">
        <v>22541413.326460004</v>
      </c>
      <c r="E23" s="7"/>
      <c r="F23" s="76">
        <v>16016896.344955336</v>
      </c>
      <c r="H23" s="259" t="s">
        <v>198</v>
      </c>
      <c r="I23" s="250">
        <f>+F13</f>
        <v>918960.7860384185</v>
      </c>
      <c r="L23" s="112"/>
      <c r="M23" s="112"/>
      <c r="N23" s="112"/>
      <c r="O23" s="112"/>
      <c r="P23" s="112"/>
      <c r="Q23" s="112"/>
    </row>
    <row r="24" spans="5:9" ht="14.25">
      <c r="E24" s="246"/>
      <c r="F24" s="247"/>
      <c r="G24" s="112"/>
      <c r="H24" s="259" t="s">
        <v>174</v>
      </c>
      <c r="I24" s="252">
        <f>+F15</f>
        <v>70240.04354841556</v>
      </c>
    </row>
    <row r="25" spans="3:9" ht="12.75">
      <c r="C25" s="133" t="e">
        <f>+C20+F16+#REF!</f>
        <v>#REF!</v>
      </c>
      <c r="E25" s="119"/>
      <c r="F25" s="120"/>
      <c r="G25" s="469"/>
      <c r="H25" s="259" t="s">
        <v>199</v>
      </c>
      <c r="I25" s="250">
        <f>+F16</f>
        <v>63731.61555382572</v>
      </c>
    </row>
    <row r="26" spans="5:9" ht="12.75">
      <c r="E26" s="119"/>
      <c r="F26" s="120"/>
      <c r="G26" s="469"/>
      <c r="H26" s="259" t="s">
        <v>175</v>
      </c>
      <c r="I26" s="253">
        <f>+F17</f>
        <v>26976.108792055617</v>
      </c>
    </row>
    <row r="27" spans="5:9" ht="12.75">
      <c r="E27" s="119"/>
      <c r="F27" s="120"/>
      <c r="G27" s="469"/>
      <c r="H27" s="259" t="s">
        <v>176</v>
      </c>
      <c r="I27" s="254">
        <f>+F19</f>
        <v>14842.74981571619</v>
      </c>
    </row>
    <row r="28" spans="5:13" ht="12.75">
      <c r="E28" s="248"/>
      <c r="F28" s="243"/>
      <c r="G28" s="469"/>
      <c r="H28" s="259" t="s">
        <v>200</v>
      </c>
      <c r="I28" s="254">
        <f>+F20</f>
        <v>41237.984709674536</v>
      </c>
      <c r="J28" s="213"/>
      <c r="M28" s="138"/>
    </row>
    <row r="29" spans="5:13" ht="12.75">
      <c r="E29" s="125"/>
      <c r="F29" s="139"/>
      <c r="G29" s="112"/>
      <c r="H29" s="259" t="s">
        <v>173</v>
      </c>
      <c r="I29" s="250">
        <f>+F22+C21</f>
        <v>3985431.378222001</v>
      </c>
      <c r="J29" s="112"/>
      <c r="M29" s="140"/>
    </row>
    <row r="30" spans="5:13" ht="12.75">
      <c r="E30" s="129"/>
      <c r="F30" s="130"/>
      <c r="G30" s="112"/>
      <c r="I30" s="255">
        <f>SUM(I11:I29)</f>
        <v>38558309.671415344</v>
      </c>
      <c r="J30" s="112"/>
      <c r="M30" s="140"/>
    </row>
    <row r="31" spans="5:13" ht="12.75">
      <c r="E31" s="129"/>
      <c r="F31" s="130"/>
      <c r="G31" s="112"/>
      <c r="I31" s="255"/>
      <c r="J31" s="112"/>
      <c r="M31" s="140"/>
    </row>
    <row r="32" spans="5:13" ht="12.75">
      <c r="E32" s="129"/>
      <c r="F32" s="130"/>
      <c r="G32" s="112"/>
      <c r="I32" s="255"/>
      <c r="J32" s="112"/>
      <c r="M32" s="140"/>
    </row>
    <row r="33" spans="5:13" ht="12.75">
      <c r="E33" s="129"/>
      <c r="F33" s="130"/>
      <c r="G33" s="112"/>
      <c r="J33" s="112"/>
      <c r="M33" s="140"/>
    </row>
    <row r="34" ht="12.75">
      <c r="M34" s="141"/>
    </row>
    <row r="35" spans="2:14" ht="12.75">
      <c r="B35" s="105" t="s">
        <v>214</v>
      </c>
      <c r="H35" s="280"/>
      <c r="I35" s="280"/>
      <c r="J35" s="112"/>
      <c r="K35" s="112"/>
      <c r="L35" s="112"/>
      <c r="M35" s="112"/>
      <c r="N35" s="112"/>
    </row>
    <row r="36" spans="1:14" ht="12.75">
      <c r="A36" s="142"/>
      <c r="H36" s="126"/>
      <c r="I36" s="126"/>
      <c r="J36" s="112"/>
      <c r="K36" s="112"/>
      <c r="L36" s="112"/>
      <c r="M36" s="126"/>
      <c r="N36" s="112"/>
    </row>
    <row r="37" spans="1:14" ht="33.75">
      <c r="A37" s="143"/>
      <c r="B37" s="144" t="str">
        <f>+'[7]cap 1 només en matr.inacab.'!A101</f>
        <v>Unitat de despesa</v>
      </c>
      <c r="C37" s="144" t="str">
        <f>+'[7]cap 1 només en matr.inacab.'!B101</f>
        <v>Descripció Unitat de despesa</v>
      </c>
      <c r="D37" s="145" t="str">
        <f>+'[7]cap 1 només en matr.inacab.'!C101</f>
        <v>Despesa Genèrica 2010</v>
      </c>
      <c r="E37" s="145" t="str">
        <f>+'[7]cap 1 només en matr.inacab.'!D101</f>
        <v>Despesa Específica 2010</v>
      </c>
      <c r="F37" s="145" t="str">
        <f>+'[7]cap 1 només en matr.inacab.'!E101</f>
        <v>DESPESA 2010</v>
      </c>
      <c r="G37" s="146" t="str">
        <f>+'[7]cap 1 només en matr.inacab.'!F101</f>
        <v>Aplicació de despesa</v>
      </c>
      <c r="H37" s="126"/>
      <c r="I37" s="126"/>
      <c r="J37" s="280"/>
      <c r="K37" s="112"/>
      <c r="L37" s="112"/>
      <c r="M37" s="112"/>
      <c r="N37" s="112"/>
    </row>
    <row r="38" spans="1:14" ht="67.5">
      <c r="A38" s="143"/>
      <c r="B38" s="470" t="str">
        <f>+'[7]cap 1 només en matr.inacab.'!A103</f>
        <v>11.01.201</v>
      </c>
      <c r="C38" s="149" t="str">
        <f>+'[7]cap 1 només en matr.inacab.'!B103</f>
        <v>Gerència - Despeses de Personal. Plantilla Personal Acadèmic</v>
      </c>
      <c r="D38" s="488">
        <f>+'[7]cap 1 només en matr.inacab.'!C103</f>
        <v>0</v>
      </c>
      <c r="E38" s="488">
        <v>525000</v>
      </c>
      <c r="F38" s="488">
        <f>+E38</f>
        <v>525000</v>
      </c>
      <c r="G38" s="490" t="str">
        <f>+D237</f>
        <v>120.00</v>
      </c>
      <c r="H38" s="112"/>
      <c r="I38" s="126"/>
      <c r="J38" s="126"/>
      <c r="K38" s="112"/>
      <c r="L38" s="112"/>
      <c r="M38" s="112"/>
      <c r="N38" s="112"/>
    </row>
    <row r="39" spans="1:14" ht="12" customHeight="1">
      <c r="A39" s="143"/>
      <c r="B39" s="470"/>
      <c r="C39" s="150" t="s">
        <v>215</v>
      </c>
      <c r="D39" s="489"/>
      <c r="E39" s="489"/>
      <c r="F39" s="489"/>
      <c r="G39" s="490"/>
      <c r="H39" s="139"/>
      <c r="I39" s="139"/>
      <c r="J39" s="126"/>
      <c r="K39" s="112"/>
      <c r="L39" s="112"/>
      <c r="M39" s="112"/>
      <c r="N39" s="112"/>
    </row>
    <row r="40" spans="1:14" ht="12.75">
      <c r="A40" s="143"/>
      <c r="B40" s="154"/>
      <c r="C40" s="155"/>
      <c r="D40" s="156">
        <f>SUM(D38:D39)</f>
        <v>0</v>
      </c>
      <c r="E40" s="156">
        <f>SUM(E38:E39)</f>
        <v>525000</v>
      </c>
      <c r="F40" s="156">
        <f>SUM(F38:F39)</f>
        <v>525000</v>
      </c>
      <c r="H40" s="112"/>
      <c r="I40" s="112"/>
      <c r="J40" s="139"/>
      <c r="K40" s="112"/>
      <c r="L40" s="112"/>
      <c r="M40" s="112"/>
      <c r="N40" s="112"/>
    </row>
    <row r="41" spans="1:14" ht="12.75">
      <c r="A41" s="142"/>
      <c r="H41" s="112"/>
      <c r="I41" s="112"/>
      <c r="J41" s="158"/>
      <c r="K41" s="112"/>
      <c r="L41" s="112"/>
      <c r="M41" s="112"/>
      <c r="N41" s="112"/>
    </row>
    <row r="42" spans="1:14" ht="12.75">
      <c r="A42" s="142"/>
      <c r="B42" s="159" t="s">
        <v>216</v>
      </c>
      <c r="C42" s="159"/>
      <c r="D42" s="159"/>
      <c r="E42" s="159"/>
      <c r="F42" s="159"/>
      <c r="G42" s="278"/>
      <c r="H42" s="112"/>
      <c r="I42" s="112"/>
      <c r="J42" s="112"/>
      <c r="K42" s="112"/>
      <c r="L42" s="112"/>
      <c r="M42" s="112"/>
      <c r="N42" s="112"/>
    </row>
    <row r="43" spans="8:14" ht="12.75">
      <c r="H43" s="112"/>
      <c r="I43" s="112"/>
      <c r="J43" s="112"/>
      <c r="K43" s="112"/>
      <c r="L43" s="112"/>
      <c r="M43" s="112"/>
      <c r="N43" s="112"/>
    </row>
    <row r="44" spans="5:14" ht="27.75" customHeight="1">
      <c r="E44" s="160" t="s">
        <v>207</v>
      </c>
      <c r="F44" s="160" t="s">
        <v>208</v>
      </c>
      <c r="G44" s="279" t="s">
        <v>209</v>
      </c>
      <c r="H44" s="112"/>
      <c r="I44" s="112"/>
      <c r="J44" s="112"/>
      <c r="K44" s="112"/>
      <c r="L44" s="112"/>
      <c r="M44" s="112"/>
      <c r="N44" s="112"/>
    </row>
    <row r="45" spans="2:7" ht="12.75">
      <c r="B45" s="479" t="s">
        <v>210</v>
      </c>
      <c r="C45" s="282"/>
      <c r="D45" s="256" t="s">
        <v>165</v>
      </c>
      <c r="E45" s="250">
        <v>5530222.92</v>
      </c>
      <c r="F45" s="136">
        <f>+F38</f>
        <v>525000</v>
      </c>
      <c r="G45" s="164">
        <f>+E45-F45</f>
        <v>5005222.92</v>
      </c>
    </row>
    <row r="46" spans="2:7" ht="14.25">
      <c r="B46" s="480"/>
      <c r="C46" s="282"/>
      <c r="D46" s="257" t="s">
        <v>166</v>
      </c>
      <c r="E46" s="250">
        <v>1853995.5</v>
      </c>
      <c r="F46" s="163"/>
      <c r="G46" s="164">
        <f aca="true" t="shared" si="0" ref="G46:G63">+E46-F46</f>
        <v>1853995.5</v>
      </c>
    </row>
    <row r="47" spans="2:7" ht="14.25">
      <c r="B47" s="480"/>
      <c r="C47" s="282"/>
      <c r="D47" s="257" t="s">
        <v>167</v>
      </c>
      <c r="E47" s="250">
        <v>1805151.4369399997</v>
      </c>
      <c r="F47" s="163"/>
      <c r="G47" s="164">
        <f t="shared" si="0"/>
        <v>1805151.4369399997</v>
      </c>
    </row>
    <row r="48" spans="2:9" ht="12.75">
      <c r="B48" s="480"/>
      <c r="C48" s="282"/>
      <c r="D48" s="256" t="s">
        <v>168</v>
      </c>
      <c r="E48" s="250">
        <v>3963074.64</v>
      </c>
      <c r="F48" s="163"/>
      <c r="G48" s="164">
        <f t="shared" si="0"/>
        <v>3963074.64</v>
      </c>
      <c r="H48" s="142"/>
      <c r="I48" s="142"/>
    </row>
    <row r="49" spans="2:9" ht="12.75">
      <c r="B49" s="480"/>
      <c r="C49" s="282"/>
      <c r="D49" s="256" t="s">
        <v>170</v>
      </c>
      <c r="E49" s="250">
        <v>3454182.48</v>
      </c>
      <c r="F49" s="163"/>
      <c r="G49" s="164">
        <f t="shared" si="0"/>
        <v>3454182.48</v>
      </c>
      <c r="H49" s="142"/>
      <c r="I49" s="142"/>
    </row>
    <row r="50" spans="2:11" ht="12.75">
      <c r="B50" s="480"/>
      <c r="C50" s="282"/>
      <c r="D50" s="256" t="s">
        <v>226</v>
      </c>
      <c r="E50" s="250">
        <v>690344.41952</v>
      </c>
      <c r="F50" s="163"/>
      <c r="G50" s="164">
        <f t="shared" si="0"/>
        <v>690344.41952</v>
      </c>
      <c r="H50" s="142"/>
      <c r="I50" s="142"/>
      <c r="J50" s="142"/>
      <c r="K50" s="142"/>
    </row>
    <row r="51" spans="2:11" ht="12.75">
      <c r="B51" s="480"/>
      <c r="C51" s="282"/>
      <c r="D51" s="258">
        <v>121.04</v>
      </c>
      <c r="E51" s="250">
        <v>3281253.61</v>
      </c>
      <c r="F51" s="163"/>
      <c r="G51" s="164">
        <f t="shared" si="0"/>
        <v>3281253.61</v>
      </c>
      <c r="H51" s="142"/>
      <c r="I51" s="142"/>
      <c r="J51" s="142"/>
      <c r="K51" s="142"/>
    </row>
    <row r="52" spans="2:11" ht="12.75">
      <c r="B52" s="480"/>
      <c r="C52" s="282"/>
      <c r="D52" s="258">
        <v>121.05</v>
      </c>
      <c r="E52" s="250">
        <v>212831.64</v>
      </c>
      <c r="G52" s="164">
        <f t="shared" si="0"/>
        <v>212831.64</v>
      </c>
      <c r="H52" s="142"/>
      <c r="I52" s="142"/>
      <c r="J52" s="142"/>
      <c r="K52" s="142"/>
    </row>
    <row r="53" spans="2:11" ht="12.75">
      <c r="B53" s="480"/>
      <c r="C53" s="282"/>
      <c r="D53" s="251">
        <v>100.02</v>
      </c>
      <c r="E53" s="250">
        <v>100000</v>
      </c>
      <c r="F53" s="136"/>
      <c r="G53" s="164">
        <f t="shared" si="0"/>
        <v>100000</v>
      </c>
      <c r="H53" s="142"/>
      <c r="I53" s="142"/>
      <c r="J53" s="142"/>
      <c r="K53" s="142"/>
    </row>
    <row r="54" spans="2:11" ht="12.75">
      <c r="B54" s="480"/>
      <c r="C54" s="282"/>
      <c r="D54" s="251">
        <v>150</v>
      </c>
      <c r="E54" s="250">
        <v>1639042.44</v>
      </c>
      <c r="F54" s="163"/>
      <c r="G54" s="164">
        <f t="shared" si="0"/>
        <v>1639042.44</v>
      </c>
      <c r="J54" s="142"/>
      <c r="K54" s="142"/>
    </row>
    <row r="55" spans="2:11" ht="12.75">
      <c r="B55" s="480"/>
      <c r="C55" s="282"/>
      <c r="D55" s="259" t="s">
        <v>171</v>
      </c>
      <c r="E55" s="252">
        <v>7292129.450017646</v>
      </c>
      <c r="F55" s="163"/>
      <c r="G55" s="164">
        <f t="shared" si="0"/>
        <v>7292129.450017646</v>
      </c>
      <c r="H55" s="142"/>
      <c r="I55" s="142"/>
      <c r="J55" s="142"/>
      <c r="K55" s="142"/>
    </row>
    <row r="56" spans="2:11" ht="12.75">
      <c r="B56" s="480"/>
      <c r="C56" s="142"/>
      <c r="D56" s="259" t="s">
        <v>197</v>
      </c>
      <c r="E56" s="252">
        <v>3614660.468257583</v>
      </c>
      <c r="G56" s="164">
        <f t="shared" si="0"/>
        <v>3614660.468257583</v>
      </c>
      <c r="K56" s="142"/>
    </row>
    <row r="57" spans="2:11" ht="12.75">
      <c r="B57" s="480"/>
      <c r="C57" s="282"/>
      <c r="D57" s="259" t="s">
        <v>198</v>
      </c>
      <c r="E57" s="250">
        <v>918960.7860384185</v>
      </c>
      <c r="F57" s="163"/>
      <c r="G57" s="164">
        <f t="shared" si="0"/>
        <v>918960.7860384185</v>
      </c>
      <c r="J57" s="142"/>
      <c r="K57" s="142"/>
    </row>
    <row r="58" spans="2:7" ht="12.75">
      <c r="B58" s="480"/>
      <c r="C58" s="282"/>
      <c r="D58" s="259" t="s">
        <v>174</v>
      </c>
      <c r="E58" s="252">
        <v>70240.04354841556</v>
      </c>
      <c r="F58" s="163"/>
      <c r="G58" s="164">
        <f t="shared" si="0"/>
        <v>70240.04354841556</v>
      </c>
    </row>
    <row r="59" spans="2:7" ht="12.75">
      <c r="B59" s="480"/>
      <c r="C59" s="282"/>
      <c r="D59" s="259" t="s">
        <v>199</v>
      </c>
      <c r="E59" s="250">
        <v>63731.61555382572</v>
      </c>
      <c r="F59" s="163"/>
      <c r="G59" s="164">
        <f t="shared" si="0"/>
        <v>63731.61555382572</v>
      </c>
    </row>
    <row r="60" spans="2:7" ht="12.75">
      <c r="B60" s="480"/>
      <c r="C60" s="282"/>
      <c r="D60" s="259" t="s">
        <v>175</v>
      </c>
      <c r="E60" s="253">
        <v>26976.108792055617</v>
      </c>
      <c r="F60" s="163"/>
      <c r="G60" s="164">
        <f t="shared" si="0"/>
        <v>26976.108792055617</v>
      </c>
    </row>
    <row r="61" spans="2:7" ht="12.75">
      <c r="B61" s="480"/>
      <c r="C61" s="282"/>
      <c r="D61" s="259" t="s">
        <v>176</v>
      </c>
      <c r="E61" s="254">
        <v>14842.74981571619</v>
      </c>
      <c r="F61" s="163"/>
      <c r="G61" s="164">
        <f t="shared" si="0"/>
        <v>14842.74981571619</v>
      </c>
    </row>
    <row r="62" spans="2:9" ht="12.75">
      <c r="B62" s="480"/>
      <c r="C62" s="167"/>
      <c r="D62" s="259" t="s">
        <v>200</v>
      </c>
      <c r="E62" s="254">
        <v>41237.984709674536</v>
      </c>
      <c r="F62" s="136"/>
      <c r="G62" s="164">
        <f t="shared" si="0"/>
        <v>41237.984709674536</v>
      </c>
      <c r="H62" s="166"/>
      <c r="I62" s="166"/>
    </row>
    <row r="63" spans="2:9" ht="12.75">
      <c r="B63" s="481"/>
      <c r="C63" s="167"/>
      <c r="D63" s="259" t="s">
        <v>173</v>
      </c>
      <c r="E63" s="250">
        <v>3985431.378222001</v>
      </c>
      <c r="F63" s="165"/>
      <c r="G63" s="164">
        <f t="shared" si="0"/>
        <v>3985431.378222001</v>
      </c>
      <c r="H63" s="112"/>
      <c r="I63" s="112"/>
    </row>
    <row r="64" spans="3:9" s="166" customFormat="1" ht="12.75">
      <c r="C64" s="167"/>
      <c r="D64" s="106"/>
      <c r="E64" s="255">
        <v>38558309.671415344</v>
      </c>
      <c r="F64" s="168">
        <f>SUM(F45:F63)</f>
        <v>525000</v>
      </c>
      <c r="G64" s="168">
        <f>SUM(G45:G63)</f>
        <v>38033309.671415344</v>
      </c>
      <c r="H64" s="171"/>
      <c r="I64" s="172"/>
    </row>
    <row r="65" spans="3:5" s="112" customFormat="1" ht="17.25" customHeight="1">
      <c r="C65" s="167"/>
      <c r="E65" s="169"/>
    </row>
    <row r="66" spans="3:10" s="112" customFormat="1" ht="12.75">
      <c r="C66" s="162">
        <v>162.04</v>
      </c>
      <c r="D66" s="106"/>
      <c r="E66" s="281">
        <v>0</v>
      </c>
      <c r="F66" s="163">
        <v>0</v>
      </c>
      <c r="G66" s="170">
        <v>0</v>
      </c>
      <c r="J66" s="142"/>
    </row>
    <row r="67" spans="3:5" s="112" customFormat="1" ht="12.75">
      <c r="C67" s="167"/>
      <c r="E67" s="169"/>
    </row>
    <row r="68" spans="3:9" s="112" customFormat="1" ht="12.75">
      <c r="C68" s="167"/>
      <c r="E68" s="169"/>
      <c r="H68" s="175"/>
      <c r="I68" s="106"/>
    </row>
    <row r="69" spans="3:9" s="112" customFormat="1" ht="12.75">
      <c r="C69" s="167"/>
      <c r="E69" s="169"/>
      <c r="H69" s="106"/>
      <c r="I69" s="106"/>
    </row>
    <row r="70" spans="2:7" ht="18">
      <c r="B70" s="173" t="s">
        <v>217</v>
      </c>
      <c r="C70" s="174"/>
      <c r="D70" s="174"/>
      <c r="E70" s="174"/>
      <c r="F70" s="174"/>
      <c r="G70" s="174"/>
    </row>
    <row r="71" ht="13.5" thickBot="1"/>
    <row r="72" spans="2:12" ht="18">
      <c r="B72" s="105" t="s">
        <v>218</v>
      </c>
      <c r="K72" s="473" t="s">
        <v>219</v>
      </c>
      <c r="L72" s="474"/>
    </row>
    <row r="73" spans="3:12" ht="15.75" thickBot="1">
      <c r="C73" s="288" t="s">
        <v>263</v>
      </c>
      <c r="D73" s="289"/>
      <c r="E73" s="289"/>
      <c r="F73" s="290"/>
      <c r="K73" s="491" t="s">
        <v>220</v>
      </c>
      <c r="L73" s="492"/>
    </row>
    <row r="74" spans="3:12" ht="15.75" thickBot="1">
      <c r="C74" s="88" t="s">
        <v>178</v>
      </c>
      <c r="D74" s="89">
        <v>2012</v>
      </c>
      <c r="E74" s="64"/>
      <c r="F74" s="64" t="s">
        <v>205</v>
      </c>
      <c r="H74" s="493" t="s">
        <v>202</v>
      </c>
      <c r="I74" s="494"/>
      <c r="K74" s="176">
        <v>120</v>
      </c>
      <c r="L74" s="136">
        <f>+D75</f>
        <v>439183.8</v>
      </c>
    </row>
    <row r="75" spans="3:12" ht="48.75">
      <c r="C75" s="83">
        <v>120</v>
      </c>
      <c r="D75" s="68">
        <v>439183.8</v>
      </c>
      <c r="E75" s="71" t="s">
        <v>179</v>
      </c>
      <c r="F75" s="286" t="s">
        <v>16</v>
      </c>
      <c r="G75" s="133"/>
      <c r="H75" s="91" t="s">
        <v>163</v>
      </c>
      <c r="I75" s="92">
        <v>2012</v>
      </c>
      <c r="K75" s="176" t="s">
        <v>180</v>
      </c>
      <c r="L75" s="136">
        <f aca="true" t="shared" si="1" ref="L75:L83">+D76</f>
        <v>771019.92</v>
      </c>
    </row>
    <row r="76" spans="3:12" ht="22.5">
      <c r="C76" s="83" t="s">
        <v>180</v>
      </c>
      <c r="D76" s="68">
        <v>771019.92</v>
      </c>
      <c r="E76" s="71" t="s">
        <v>181</v>
      </c>
      <c r="F76" s="287" t="s">
        <v>28</v>
      </c>
      <c r="H76" s="93" t="s">
        <v>193</v>
      </c>
      <c r="I76" s="94">
        <v>3829235</v>
      </c>
      <c r="K76" s="176" t="s">
        <v>182</v>
      </c>
      <c r="L76" s="136">
        <f t="shared" si="1"/>
        <v>1555243.2</v>
      </c>
    </row>
    <row r="77" spans="3:12" ht="22.5">
      <c r="C77" s="83" t="s">
        <v>182</v>
      </c>
      <c r="D77" s="68">
        <v>1555243.2</v>
      </c>
      <c r="E77" s="71" t="s">
        <v>183</v>
      </c>
      <c r="F77" s="287" t="s">
        <v>36</v>
      </c>
      <c r="H77" s="93" t="s">
        <v>194</v>
      </c>
      <c r="I77" s="94">
        <v>657755</v>
      </c>
      <c r="K77" s="176" t="s">
        <v>184</v>
      </c>
      <c r="L77" s="136">
        <f t="shared" si="1"/>
        <v>309213</v>
      </c>
    </row>
    <row r="78" spans="3:12" ht="22.5">
      <c r="C78" s="83" t="s">
        <v>184</v>
      </c>
      <c r="D78" s="68">
        <v>309213</v>
      </c>
      <c r="E78" s="71" t="s">
        <v>185</v>
      </c>
      <c r="F78" s="287" t="s">
        <v>42</v>
      </c>
      <c r="H78" s="70" t="s">
        <v>206</v>
      </c>
      <c r="I78" s="94">
        <v>1015801</v>
      </c>
      <c r="K78" s="176" t="s">
        <v>186</v>
      </c>
      <c r="L78" s="136">
        <f t="shared" si="1"/>
        <v>269847.24</v>
      </c>
    </row>
    <row r="79" spans="3:12" ht="33.75">
      <c r="C79" s="83" t="s">
        <v>186</v>
      </c>
      <c r="D79" s="68">
        <v>269847.24</v>
      </c>
      <c r="E79" s="71" t="s">
        <v>187</v>
      </c>
      <c r="F79" s="287" t="s">
        <v>43</v>
      </c>
      <c r="H79" s="93" t="s">
        <v>195</v>
      </c>
      <c r="I79" s="94">
        <v>92602</v>
      </c>
      <c r="K79" s="176">
        <v>121</v>
      </c>
      <c r="L79" s="136">
        <f t="shared" si="1"/>
        <v>1867929.48</v>
      </c>
    </row>
    <row r="80" spans="3:12" ht="26.25">
      <c r="C80" s="83">
        <v>121</v>
      </c>
      <c r="D80" s="68">
        <v>1867929.48</v>
      </c>
      <c r="E80" s="72" t="s">
        <v>169</v>
      </c>
      <c r="F80" s="64"/>
      <c r="H80" s="93" t="s">
        <v>173</v>
      </c>
      <c r="I80" s="94">
        <v>1846479.8385</v>
      </c>
      <c r="K80" s="176">
        <v>121.01</v>
      </c>
      <c r="L80" s="136">
        <f t="shared" si="1"/>
        <v>3118290.56</v>
      </c>
    </row>
    <row r="81" spans="3:12" ht="39">
      <c r="C81" s="83">
        <v>121.01</v>
      </c>
      <c r="D81" s="68">
        <v>3118290.56</v>
      </c>
      <c r="E81" s="72" t="s">
        <v>188</v>
      </c>
      <c r="F81" s="64"/>
      <c r="H81" s="95" t="s">
        <v>177</v>
      </c>
      <c r="I81" s="96">
        <v>7441872.838500001</v>
      </c>
      <c r="K81" s="176">
        <v>120.06</v>
      </c>
      <c r="L81" s="136">
        <f t="shared" si="1"/>
        <v>1302131.4745660005</v>
      </c>
    </row>
    <row r="82" spans="3:12" ht="15">
      <c r="C82" s="83">
        <v>120.06</v>
      </c>
      <c r="D82" s="68">
        <v>1302131.4745660005</v>
      </c>
      <c r="E82" s="72" t="s">
        <v>152</v>
      </c>
      <c r="F82" s="64"/>
      <c r="H82" s="95"/>
      <c r="I82" s="97"/>
      <c r="K82" s="176">
        <v>120.05</v>
      </c>
      <c r="L82" s="136">
        <f t="shared" si="1"/>
        <v>669757.4656979998</v>
      </c>
    </row>
    <row r="83" spans="3:12" ht="15.75">
      <c r="C83" s="83">
        <v>120.05</v>
      </c>
      <c r="D83" s="68">
        <v>669757.4656979998</v>
      </c>
      <c r="E83" s="72" t="s">
        <v>189</v>
      </c>
      <c r="F83" s="64"/>
      <c r="H83" s="98" t="s">
        <v>192</v>
      </c>
      <c r="I83" s="94">
        <v>0</v>
      </c>
      <c r="K83" s="178">
        <v>121.03</v>
      </c>
      <c r="L83" s="136">
        <f t="shared" si="1"/>
        <v>24834.49</v>
      </c>
    </row>
    <row r="84" spans="3:12" ht="90.75">
      <c r="C84" s="84">
        <v>121.03</v>
      </c>
      <c r="D84" s="68">
        <v>24834.49</v>
      </c>
      <c r="E84" s="72" t="s">
        <v>190</v>
      </c>
      <c r="F84" s="73"/>
      <c r="H84" s="95"/>
      <c r="I84" s="97"/>
      <c r="K84" s="178" t="str">
        <f>+C87</f>
        <v>110,01</v>
      </c>
      <c r="L84" s="136">
        <f>+D87</f>
        <v>73000</v>
      </c>
    </row>
    <row r="85" spans="3:12" ht="27.75" thickBot="1">
      <c r="C85" s="85">
        <v>150.11</v>
      </c>
      <c r="D85" s="68">
        <v>0</v>
      </c>
      <c r="E85" s="72" t="s">
        <v>191</v>
      </c>
      <c r="F85" s="64"/>
      <c r="H85" s="66" t="s">
        <v>0</v>
      </c>
      <c r="I85" s="99">
        <v>7441872.838500001</v>
      </c>
      <c r="K85" s="181">
        <v>150.11</v>
      </c>
      <c r="L85" s="136"/>
    </row>
    <row r="86" spans="3:12" ht="27">
      <c r="C86" s="86">
        <v>160</v>
      </c>
      <c r="D86" s="68">
        <v>2808121.6701712804</v>
      </c>
      <c r="E86" s="72" t="s">
        <v>13</v>
      </c>
      <c r="F86" s="64"/>
      <c r="K86" s="292">
        <v>160</v>
      </c>
      <c r="L86" s="293">
        <f>+D86+I80</f>
        <v>4654601.50867128</v>
      </c>
    </row>
    <row r="87" spans="3:13" ht="34.5" thickBot="1">
      <c r="C87" s="87" t="s">
        <v>203</v>
      </c>
      <c r="D87" s="68">
        <v>73000</v>
      </c>
      <c r="E87" s="90" t="s">
        <v>204</v>
      </c>
      <c r="F87" s="64"/>
      <c r="K87" s="69" t="s">
        <v>193</v>
      </c>
      <c r="L87" s="291">
        <f>+I76</f>
        <v>3829235</v>
      </c>
      <c r="M87" s="294"/>
    </row>
    <row r="88" spans="3:12" ht="12.75">
      <c r="C88" s="82"/>
      <c r="D88" s="74"/>
      <c r="E88" s="67"/>
      <c r="F88" s="67"/>
      <c r="K88" s="69" t="s">
        <v>194</v>
      </c>
      <c r="L88" s="291">
        <f>+I77</f>
        <v>657755</v>
      </c>
    </row>
    <row r="89" spans="3:12" ht="12.75">
      <c r="C89" s="69"/>
      <c r="D89" s="68">
        <v>13208572.300435282</v>
      </c>
      <c r="E89" s="64"/>
      <c r="F89" s="64"/>
      <c r="K89" s="295" t="s">
        <v>206</v>
      </c>
      <c r="L89" s="291">
        <f>+I78</f>
        <v>1015801</v>
      </c>
    </row>
    <row r="90" spans="3:12" ht="12.75">
      <c r="C90" s="179"/>
      <c r="D90" s="180"/>
      <c r="F90" s="137"/>
      <c r="K90" s="69" t="s">
        <v>195</v>
      </c>
      <c r="L90" s="297">
        <f>+I79</f>
        <v>92602</v>
      </c>
    </row>
    <row r="91" spans="5:12" ht="12.75">
      <c r="E91" s="137"/>
      <c r="G91" s="182"/>
      <c r="J91" s="182"/>
      <c r="K91" s="63"/>
      <c r="L91" s="296">
        <f>SUM(L74:L90)</f>
        <v>20650445.138935283</v>
      </c>
    </row>
    <row r="92" spans="11:12" ht="9.75" customHeight="1">
      <c r="K92" s="65"/>
      <c r="L92" s="126"/>
    </row>
    <row r="93" spans="9:11" ht="9.75" customHeight="1">
      <c r="I93" s="133"/>
      <c r="K93" s="65"/>
    </row>
    <row r="94" ht="12.75">
      <c r="K94" s="65"/>
    </row>
    <row r="95" spans="2:11" ht="12.75">
      <c r="B95" s="105" t="s">
        <v>214</v>
      </c>
      <c r="K95" s="95"/>
    </row>
    <row r="96" spans="2:9" ht="12.75">
      <c r="B96" s="154"/>
      <c r="C96" s="105" t="s">
        <v>221</v>
      </c>
      <c r="H96" s="298"/>
      <c r="I96" s="299"/>
    </row>
    <row r="97" spans="2:9" ht="22.5">
      <c r="B97" s="154"/>
      <c r="G97" s="300" t="s">
        <v>264</v>
      </c>
      <c r="H97" s="274" t="s">
        <v>265</v>
      </c>
      <c r="I97" s="301" t="s">
        <v>66</v>
      </c>
    </row>
    <row r="98" spans="2:10" s="142" customFormat="1" ht="33.75">
      <c r="B98" s="147"/>
      <c r="C98" s="183" t="s">
        <v>222</v>
      </c>
      <c r="D98" s="263" t="s">
        <v>224</v>
      </c>
      <c r="E98" s="184" t="s">
        <v>223</v>
      </c>
      <c r="F98" s="263" t="s">
        <v>224</v>
      </c>
      <c r="G98" s="264">
        <v>23620</v>
      </c>
      <c r="I98" s="185">
        <f>+H98+G98</f>
        <v>23620</v>
      </c>
      <c r="J98" s="142" t="s">
        <v>154</v>
      </c>
    </row>
    <row r="99" spans="2:10" s="142" customFormat="1" ht="33.75">
      <c r="B99" s="147"/>
      <c r="C99" s="183" t="s">
        <v>222</v>
      </c>
      <c r="D99" s="263" t="s">
        <v>225</v>
      </c>
      <c r="E99" s="184" t="s">
        <v>223</v>
      </c>
      <c r="F99" s="263" t="s">
        <v>225</v>
      </c>
      <c r="G99" s="264">
        <v>43866</v>
      </c>
      <c r="H99" s="264"/>
      <c r="I99" s="185">
        <f aca="true" t="shared" si="2" ref="I99:I108">+H99+G99</f>
        <v>43866</v>
      </c>
      <c r="J99" s="142" t="s">
        <v>154</v>
      </c>
    </row>
    <row r="100" spans="2:10" s="142" customFormat="1" ht="33.75">
      <c r="B100" s="147"/>
      <c r="C100" s="183" t="s">
        <v>222</v>
      </c>
      <c r="D100" s="263" t="s">
        <v>182</v>
      </c>
      <c r="E100" s="184" t="s">
        <v>223</v>
      </c>
      <c r="F100" s="263" t="s">
        <v>182</v>
      </c>
      <c r="G100" s="264">
        <v>5348</v>
      </c>
      <c r="H100" s="264"/>
      <c r="I100" s="185">
        <f t="shared" si="2"/>
        <v>5348</v>
      </c>
      <c r="J100" s="142" t="s">
        <v>154</v>
      </c>
    </row>
    <row r="101" spans="2:10" s="142" customFormat="1" ht="33.75">
      <c r="B101" s="147"/>
      <c r="C101" s="183" t="s">
        <v>222</v>
      </c>
      <c r="D101" s="263" t="s">
        <v>166</v>
      </c>
      <c r="E101" s="184" t="s">
        <v>223</v>
      </c>
      <c r="F101" s="263" t="s">
        <v>166</v>
      </c>
      <c r="G101" s="264">
        <v>456</v>
      </c>
      <c r="H101" s="264"/>
      <c r="I101" s="185">
        <f t="shared" si="2"/>
        <v>456</v>
      </c>
      <c r="J101" s="142" t="s">
        <v>154</v>
      </c>
    </row>
    <row r="102" spans="2:10" s="142" customFormat="1" ht="33.75">
      <c r="B102" s="147"/>
      <c r="C102" s="183" t="s">
        <v>222</v>
      </c>
      <c r="D102" s="263" t="s">
        <v>168</v>
      </c>
      <c r="E102" s="184" t="s">
        <v>223</v>
      </c>
      <c r="F102" s="263" t="s">
        <v>168</v>
      </c>
      <c r="G102" s="264">
        <v>4664</v>
      </c>
      <c r="H102" s="264"/>
      <c r="I102" s="185">
        <f t="shared" si="2"/>
        <v>4664</v>
      </c>
      <c r="J102" s="142" t="s">
        <v>154</v>
      </c>
    </row>
    <row r="103" spans="2:10" s="142" customFormat="1" ht="33.75">
      <c r="B103" s="147"/>
      <c r="C103" s="183" t="s">
        <v>222</v>
      </c>
      <c r="D103" s="263" t="s">
        <v>170</v>
      </c>
      <c r="E103" s="184" t="s">
        <v>223</v>
      </c>
      <c r="F103" s="263" t="s">
        <v>170</v>
      </c>
      <c r="G103" s="264">
        <v>5471</v>
      </c>
      <c r="H103" s="264"/>
      <c r="I103" s="185">
        <f t="shared" si="2"/>
        <v>5471</v>
      </c>
      <c r="J103" s="142" t="s">
        <v>154</v>
      </c>
    </row>
    <row r="104" spans="2:10" s="142" customFormat="1" ht="33.75">
      <c r="B104" s="147"/>
      <c r="C104" s="183" t="s">
        <v>222</v>
      </c>
      <c r="D104" s="263" t="s">
        <v>226</v>
      </c>
      <c r="E104" s="184" t="s">
        <v>223</v>
      </c>
      <c r="F104" s="263" t="s">
        <v>226</v>
      </c>
      <c r="G104" s="264">
        <v>1596</v>
      </c>
      <c r="H104" s="264"/>
      <c r="I104" s="185">
        <f t="shared" si="2"/>
        <v>1596</v>
      </c>
      <c r="J104" s="142" t="s">
        <v>154</v>
      </c>
    </row>
    <row r="105" spans="2:10" s="142" customFormat="1" ht="33.75">
      <c r="B105" s="147"/>
      <c r="C105" s="183" t="s">
        <v>222</v>
      </c>
      <c r="D105" s="263" t="s">
        <v>227</v>
      </c>
      <c r="E105" s="184" t="s">
        <v>223</v>
      </c>
      <c r="F105" s="263" t="s">
        <v>227</v>
      </c>
      <c r="G105" s="264">
        <v>279</v>
      </c>
      <c r="H105" s="264"/>
      <c r="I105" s="185">
        <f t="shared" si="2"/>
        <v>279</v>
      </c>
      <c r="J105" s="142" t="s">
        <v>154</v>
      </c>
    </row>
    <row r="106" spans="3:10" s="142" customFormat="1" ht="33.75">
      <c r="C106" s="147" t="s">
        <v>222</v>
      </c>
      <c r="D106" s="263" t="s">
        <v>173</v>
      </c>
      <c r="E106" s="184" t="s">
        <v>223</v>
      </c>
      <c r="F106" s="263" t="s">
        <v>173</v>
      </c>
      <c r="G106" s="264">
        <v>19600</v>
      </c>
      <c r="H106" s="264"/>
      <c r="I106" s="185">
        <f t="shared" si="2"/>
        <v>19600</v>
      </c>
      <c r="J106" s="142" t="s">
        <v>154</v>
      </c>
    </row>
    <row r="107" spans="3:10" s="142" customFormat="1" ht="12.75">
      <c r="C107" s="147" t="s">
        <v>233</v>
      </c>
      <c r="D107" s="263" t="s">
        <v>232</v>
      </c>
      <c r="E107" s="184"/>
      <c r="F107" s="263" t="s">
        <v>232</v>
      </c>
      <c r="G107" s="264">
        <v>119942</v>
      </c>
      <c r="H107" s="264"/>
      <c r="I107" s="185">
        <f t="shared" si="2"/>
        <v>119942</v>
      </c>
      <c r="J107" s="142" t="s">
        <v>154</v>
      </c>
    </row>
    <row r="108" spans="2:10" s="142" customFormat="1" ht="12.75">
      <c r="B108" s="147"/>
      <c r="C108" s="265" t="s">
        <v>229</v>
      </c>
      <c r="D108" s="261" t="s">
        <v>230</v>
      </c>
      <c r="E108" s="184"/>
      <c r="F108" s="261"/>
      <c r="G108" s="264"/>
      <c r="H108" s="264">
        <v>4000</v>
      </c>
      <c r="I108" s="185">
        <f t="shared" si="2"/>
        <v>4000</v>
      </c>
      <c r="J108" s="142" t="s">
        <v>154</v>
      </c>
    </row>
    <row r="109" spans="2:9" s="142" customFormat="1" ht="12.75">
      <c r="B109" s="147"/>
      <c r="C109" s="302"/>
      <c r="D109" s="303"/>
      <c r="E109" s="304"/>
      <c r="F109" s="303"/>
      <c r="G109" s="305">
        <f>SUM(G98:G108)</f>
        <v>224842</v>
      </c>
      <c r="H109" s="305">
        <f>SUM(H98:H108)</f>
        <v>4000</v>
      </c>
      <c r="I109" s="305">
        <f>SUM(I98:I108)</f>
        <v>228842</v>
      </c>
    </row>
    <row r="110" spans="2:9" s="142" customFormat="1" ht="12.75">
      <c r="B110" s="147"/>
      <c r="C110" s="302"/>
      <c r="D110" s="303"/>
      <c r="E110" s="304"/>
      <c r="F110" s="303"/>
      <c r="G110" s="305"/>
      <c r="H110" s="305"/>
      <c r="I110" s="299"/>
    </row>
    <row r="111" spans="2:9" s="142" customFormat="1" ht="12.75">
      <c r="B111" s="147"/>
      <c r="C111" s="302"/>
      <c r="D111" s="303"/>
      <c r="E111" s="304"/>
      <c r="F111" s="303"/>
      <c r="G111" s="305"/>
      <c r="H111" s="305"/>
      <c r="I111" s="299"/>
    </row>
    <row r="112" spans="2:9" s="142" customFormat="1" ht="13.5" thickBot="1">
      <c r="B112" s="147"/>
      <c r="C112" s="302"/>
      <c r="D112" s="303"/>
      <c r="E112" s="304"/>
      <c r="F112" s="303"/>
      <c r="G112" s="305"/>
      <c r="H112" s="305"/>
      <c r="I112" s="299"/>
    </row>
    <row r="113" spans="2:10" ht="13.5" thickBot="1">
      <c r="B113" s="186" t="s">
        <v>231</v>
      </c>
      <c r="C113" s="187"/>
      <c r="D113" s="188"/>
      <c r="E113" s="188"/>
      <c r="F113" s="156"/>
      <c r="G113" s="189"/>
      <c r="H113" s="172"/>
      <c r="I113" s="126"/>
      <c r="J113" s="172"/>
    </row>
    <row r="114" spans="3:10" ht="13.5" thickBot="1">
      <c r="C114" s="155"/>
      <c r="D114" s="156"/>
      <c r="E114" s="156"/>
      <c r="F114" s="156"/>
      <c r="G114" s="189"/>
      <c r="H114" s="172"/>
      <c r="I114" s="192"/>
      <c r="J114" s="172"/>
    </row>
    <row r="115" spans="2:10" ht="13.5" thickBot="1">
      <c r="B115" s="186" t="s">
        <v>231</v>
      </c>
      <c r="C115" s="190"/>
      <c r="D115" s="190"/>
      <c r="E115" s="190"/>
      <c r="F115" s="190"/>
      <c r="G115" s="191"/>
      <c r="H115" s="172"/>
      <c r="I115" s="192"/>
      <c r="J115" s="126"/>
    </row>
    <row r="116" spans="8:10" ht="12.75">
      <c r="H116" s="172"/>
      <c r="I116" s="193"/>
      <c r="J116" s="126"/>
    </row>
    <row r="117" spans="8:10" ht="12.75">
      <c r="H117" s="172"/>
      <c r="I117" s="172"/>
      <c r="J117" s="126"/>
    </row>
    <row r="118" spans="5:10" ht="12.75">
      <c r="E118" s="160" t="s">
        <v>207</v>
      </c>
      <c r="F118" s="160" t="s">
        <v>208</v>
      </c>
      <c r="G118" s="161" t="s">
        <v>209</v>
      </c>
      <c r="H118" s="172"/>
      <c r="I118" s="172"/>
      <c r="J118" s="126"/>
    </row>
    <row r="119" spans="3:10" ht="14.25" customHeight="1">
      <c r="C119" s="482" t="s">
        <v>228</v>
      </c>
      <c r="D119" s="306">
        <v>120</v>
      </c>
      <c r="E119" s="136">
        <v>439183.8</v>
      </c>
      <c r="F119" s="195"/>
      <c r="G119" s="196">
        <f aca="true" t="shared" si="3" ref="G119:G124">+E119-F119</f>
        <v>439183.8</v>
      </c>
      <c r="H119" s="172"/>
      <c r="I119" s="172"/>
      <c r="J119" s="172"/>
    </row>
    <row r="120" spans="2:10" ht="12.75">
      <c r="B120" s="194"/>
      <c r="C120" s="482"/>
      <c r="D120" s="306" t="s">
        <v>180</v>
      </c>
      <c r="E120" s="136">
        <v>771019.92</v>
      </c>
      <c r="F120" s="195"/>
      <c r="G120" s="196">
        <f t="shared" si="3"/>
        <v>771019.92</v>
      </c>
      <c r="H120" s="172"/>
      <c r="I120" s="172"/>
      <c r="J120" s="172"/>
    </row>
    <row r="121" spans="2:10" ht="12.75">
      <c r="B121" s="194"/>
      <c r="C121" s="482"/>
      <c r="D121" s="306" t="s">
        <v>182</v>
      </c>
      <c r="E121" s="136">
        <v>1555243.2</v>
      </c>
      <c r="F121" s="153">
        <f>+G100</f>
        <v>5348</v>
      </c>
      <c r="G121" s="196">
        <f t="shared" si="3"/>
        <v>1549895.2</v>
      </c>
      <c r="H121" s="172"/>
      <c r="I121" s="172"/>
      <c r="J121" s="172"/>
    </row>
    <row r="122" spans="2:10" ht="12.75">
      <c r="B122" s="194"/>
      <c r="C122" s="482"/>
      <c r="D122" s="306" t="s">
        <v>184</v>
      </c>
      <c r="E122" s="136">
        <v>309213</v>
      </c>
      <c r="F122" s="195"/>
      <c r="G122" s="196">
        <f t="shared" si="3"/>
        <v>309213</v>
      </c>
      <c r="H122" s="172"/>
      <c r="I122" s="172"/>
      <c r="J122" s="172"/>
    </row>
    <row r="123" spans="2:10" ht="12.75">
      <c r="B123" s="194"/>
      <c r="C123" s="482"/>
      <c r="D123" s="306" t="s">
        <v>186</v>
      </c>
      <c r="E123" s="136">
        <v>269847.24</v>
      </c>
      <c r="F123" s="195"/>
      <c r="G123" s="196">
        <f t="shared" si="3"/>
        <v>269847.24</v>
      </c>
      <c r="H123" s="172"/>
      <c r="I123" s="172"/>
      <c r="J123" s="172"/>
    </row>
    <row r="124" spans="2:10" ht="12.75">
      <c r="B124" s="194"/>
      <c r="C124" s="482"/>
      <c r="D124" s="306">
        <v>121</v>
      </c>
      <c r="E124" s="136">
        <v>1867929.48</v>
      </c>
      <c r="F124" s="195">
        <f>+G102</f>
        <v>4664</v>
      </c>
      <c r="G124" s="196">
        <f t="shared" si="3"/>
        <v>1863265.48</v>
      </c>
      <c r="H124" s="172"/>
      <c r="I124" s="172"/>
      <c r="J124" s="172"/>
    </row>
    <row r="125" spans="2:10" ht="12.75">
      <c r="B125" s="194"/>
      <c r="C125" s="482"/>
      <c r="D125" s="306">
        <v>121.01</v>
      </c>
      <c r="E125" s="136">
        <v>3118290.56</v>
      </c>
      <c r="F125" s="195">
        <f>+G103</f>
        <v>5471</v>
      </c>
      <c r="G125" s="196">
        <f>+E125-F125</f>
        <v>3112819.56</v>
      </c>
      <c r="H125" s="172"/>
      <c r="I125" s="172"/>
      <c r="J125" s="172"/>
    </row>
    <row r="126" spans="2:10" ht="12.75">
      <c r="B126" s="194"/>
      <c r="C126" s="482"/>
      <c r="D126" s="306">
        <v>120.06</v>
      </c>
      <c r="E126" s="136">
        <v>1302131.4745660005</v>
      </c>
      <c r="F126" s="195"/>
      <c r="G126" s="196">
        <f aca="true" t="shared" si="4" ref="G126:G139">+E126-F126</f>
        <v>1302131.4745660005</v>
      </c>
      <c r="H126" s="172"/>
      <c r="I126" s="172"/>
      <c r="J126" s="172"/>
    </row>
    <row r="127" spans="2:10" ht="12.75">
      <c r="B127" s="194"/>
      <c r="C127" s="482"/>
      <c r="D127" s="306">
        <v>120.05</v>
      </c>
      <c r="E127" s="136">
        <v>669757.4656979998</v>
      </c>
      <c r="F127" s="153">
        <f>+G101</f>
        <v>456</v>
      </c>
      <c r="G127" s="196">
        <f t="shared" si="4"/>
        <v>669301.4656979998</v>
      </c>
      <c r="H127" s="172"/>
      <c r="I127" s="172"/>
      <c r="J127" s="172"/>
    </row>
    <row r="128" spans="2:10" ht="15">
      <c r="B128" s="194"/>
      <c r="C128" s="482"/>
      <c r="D128" s="307">
        <v>121.03</v>
      </c>
      <c r="E128" s="136">
        <v>24834.49</v>
      </c>
      <c r="F128" s="195">
        <f>+G104</f>
        <v>1596</v>
      </c>
      <c r="G128" s="196">
        <f t="shared" si="4"/>
        <v>23238.49</v>
      </c>
      <c r="H128" s="172"/>
      <c r="I128" s="172"/>
      <c r="J128" s="172"/>
    </row>
    <row r="129" spans="2:10" ht="15">
      <c r="B129" s="194"/>
      <c r="C129" s="482"/>
      <c r="D129" s="315" t="str">
        <f>+F98</f>
        <v>110.00</v>
      </c>
      <c r="E129" s="136"/>
      <c r="F129" s="195">
        <f>+G98</f>
        <v>23620</v>
      </c>
      <c r="G129" s="196"/>
      <c r="H129" s="172"/>
      <c r="I129" s="172"/>
      <c r="J129" s="172"/>
    </row>
    <row r="130" spans="2:10" ht="15">
      <c r="B130" s="194"/>
      <c r="C130" s="482"/>
      <c r="D130" s="307" t="s">
        <v>203</v>
      </c>
      <c r="E130" s="136">
        <v>73000</v>
      </c>
      <c r="F130" s="195">
        <f>+G99</f>
        <v>43866</v>
      </c>
      <c r="G130" s="196">
        <f>+E130-F130-23620</f>
        <v>5514</v>
      </c>
      <c r="H130" s="172"/>
      <c r="I130" s="172"/>
      <c r="J130" s="172"/>
    </row>
    <row r="131" spans="2:10" ht="15">
      <c r="B131" s="194"/>
      <c r="C131" s="482"/>
      <c r="D131" s="308">
        <v>150.11</v>
      </c>
      <c r="E131" s="136"/>
      <c r="F131" s="195">
        <f>+G105</f>
        <v>279</v>
      </c>
      <c r="G131" s="196"/>
      <c r="H131" s="172"/>
      <c r="I131" s="172"/>
      <c r="J131" s="172"/>
    </row>
    <row r="132" spans="2:10" ht="15">
      <c r="B132" s="194"/>
      <c r="C132" s="482"/>
      <c r="D132" s="310" t="str">
        <f>+D108</f>
        <v>151.04</v>
      </c>
      <c r="E132" s="293"/>
      <c r="F132" s="195">
        <f>+H108</f>
        <v>4000</v>
      </c>
      <c r="G132" s="196"/>
      <c r="H132" s="172"/>
      <c r="I132" s="172"/>
      <c r="J132" s="172"/>
    </row>
    <row r="133" spans="2:10" ht="15">
      <c r="B133" s="194"/>
      <c r="C133" s="482"/>
      <c r="D133" s="310">
        <v>160</v>
      </c>
      <c r="E133" s="293">
        <v>4654601.50867128</v>
      </c>
      <c r="F133" s="195">
        <f>+G106</f>
        <v>19600</v>
      </c>
      <c r="G133" s="196">
        <f>+E133-F133-119942-279-4000</f>
        <v>4510780.50867128</v>
      </c>
      <c r="H133" s="172"/>
      <c r="I133" s="172"/>
      <c r="J133" s="172"/>
    </row>
    <row r="134" spans="2:10" ht="15">
      <c r="B134" s="194"/>
      <c r="C134" s="482"/>
      <c r="D134" s="310" t="str">
        <f>+D107</f>
        <v>162.00</v>
      </c>
      <c r="E134" s="293"/>
      <c r="F134" s="195">
        <f>+G107</f>
        <v>119942</v>
      </c>
      <c r="G134" s="196"/>
      <c r="H134" s="172"/>
      <c r="I134" s="172"/>
      <c r="J134" s="172"/>
    </row>
    <row r="135" spans="2:10" ht="12.75">
      <c r="B135" s="194"/>
      <c r="C135" s="482"/>
      <c r="D135" s="311" t="s">
        <v>193</v>
      </c>
      <c r="E135" s="291">
        <v>3829235</v>
      </c>
      <c r="F135" s="165"/>
      <c r="G135" s="196">
        <f t="shared" si="4"/>
        <v>3829235</v>
      </c>
      <c r="H135" s="157"/>
      <c r="I135" s="157"/>
      <c r="J135" s="172"/>
    </row>
    <row r="136" spans="2:10" ht="12.75">
      <c r="B136" s="194"/>
      <c r="C136" s="482"/>
      <c r="D136" s="311" t="s">
        <v>194</v>
      </c>
      <c r="E136" s="291">
        <v>657755</v>
      </c>
      <c r="F136" s="165"/>
      <c r="G136" s="196">
        <f t="shared" si="4"/>
        <v>657755</v>
      </c>
      <c r="H136" s="157"/>
      <c r="I136" s="157"/>
      <c r="J136" s="172"/>
    </row>
    <row r="137" spans="2:10" s="105" customFormat="1" ht="12.75">
      <c r="B137" s="197"/>
      <c r="C137" s="482"/>
      <c r="D137" s="312" t="s">
        <v>206</v>
      </c>
      <c r="E137" s="291">
        <v>1015801</v>
      </c>
      <c r="F137" s="198"/>
      <c r="G137" s="196">
        <f t="shared" si="4"/>
        <v>1015801</v>
      </c>
      <c r="H137" s="157"/>
      <c r="I137" s="157"/>
      <c r="J137" s="157"/>
    </row>
    <row r="138" spans="2:10" s="105" customFormat="1" ht="12.75">
      <c r="B138" s="197"/>
      <c r="C138" s="482"/>
      <c r="D138" s="311" t="s">
        <v>195</v>
      </c>
      <c r="E138" s="314">
        <v>92602</v>
      </c>
      <c r="F138" s="198"/>
      <c r="G138" s="196">
        <f t="shared" si="4"/>
        <v>92602</v>
      </c>
      <c r="H138" s="157"/>
      <c r="I138" s="157"/>
      <c r="J138" s="157"/>
    </row>
    <row r="139" spans="2:10" s="105" customFormat="1" ht="12.75">
      <c r="B139" s="197"/>
      <c r="C139" s="309"/>
      <c r="D139" s="63"/>
      <c r="E139" s="296">
        <v>20650445.138935283</v>
      </c>
      <c r="F139" s="177">
        <f>SUM(F119:F138)</f>
        <v>228842</v>
      </c>
      <c r="G139" s="139">
        <f t="shared" si="4"/>
        <v>20421603.138935283</v>
      </c>
      <c r="H139" s="106"/>
      <c r="I139" s="106"/>
      <c r="J139" s="157"/>
    </row>
    <row r="140" spans="2:10" s="142" customFormat="1" ht="12.75">
      <c r="B140" s="199"/>
      <c r="C140" s="200"/>
      <c r="D140" s="156"/>
      <c r="E140" s="156"/>
      <c r="F140" s="156">
        <f>+I109-F139</f>
        <v>0</v>
      </c>
      <c r="G140" s="201"/>
      <c r="H140" s="203"/>
      <c r="I140" s="203"/>
      <c r="J140" s="172"/>
    </row>
    <row r="142" spans="2:6" ht="18">
      <c r="B142" s="102" t="s">
        <v>234</v>
      </c>
      <c r="C142" s="203"/>
      <c r="D142" s="203"/>
      <c r="E142" s="203"/>
      <c r="F142" s="205"/>
    </row>
    <row r="144" spans="5:7" ht="12.75">
      <c r="E144" s="160" t="s">
        <v>207</v>
      </c>
      <c r="F144" s="160" t="s">
        <v>208</v>
      </c>
      <c r="G144" s="161" t="s">
        <v>209</v>
      </c>
    </row>
    <row r="145" spans="5:6" ht="12.75">
      <c r="E145" s="106">
        <f>+'[7]Resum HABITUAL SEGONS diuie'!F71</f>
        <v>0</v>
      </c>
      <c r="F145" s="133">
        <f>+'[7]cap 1 només en matr.inacab.'!R124</f>
        <v>0</v>
      </c>
    </row>
    <row r="146" spans="3:7" ht="12.75">
      <c r="C146" s="136" t="s">
        <v>210</v>
      </c>
      <c r="D146" s="163" t="s">
        <v>173</v>
      </c>
      <c r="E146" s="3">
        <v>2167321</v>
      </c>
      <c r="F146" s="165">
        <f>SUM(E149:F158)</f>
        <v>1866168</v>
      </c>
      <c r="G146" s="196">
        <f>+E146-F146</f>
        <v>301153</v>
      </c>
    </row>
    <row r="147" spans="5:7" ht="12.75">
      <c r="E147" s="133"/>
      <c r="F147" s="133"/>
      <c r="G147" s="133">
        <f>+G146</f>
        <v>301153</v>
      </c>
    </row>
    <row r="148" spans="5:7" ht="12.75">
      <c r="E148" s="133"/>
      <c r="F148" s="133"/>
      <c r="G148" s="133"/>
    </row>
    <row r="149" spans="2:7" ht="12.75">
      <c r="B149" s="461" t="s">
        <v>255</v>
      </c>
      <c r="C149" s="463" t="s">
        <v>256</v>
      </c>
      <c r="D149" s="263" t="s">
        <v>206</v>
      </c>
      <c r="E149" s="264">
        <v>659620</v>
      </c>
      <c r="F149" s="264"/>
      <c r="G149" s="465">
        <v>2167321</v>
      </c>
    </row>
    <row r="150" spans="2:7" ht="12.75">
      <c r="B150" s="462"/>
      <c r="C150" s="464"/>
      <c r="D150" s="263" t="s">
        <v>173</v>
      </c>
      <c r="E150" s="264">
        <v>230808</v>
      </c>
      <c r="F150" s="264"/>
      <c r="G150" s="466"/>
    </row>
    <row r="151" spans="2:7" ht="12.75">
      <c r="B151" s="461" t="s">
        <v>257</v>
      </c>
      <c r="C151" s="262"/>
      <c r="D151" s="263" t="s">
        <v>206</v>
      </c>
      <c r="E151" s="264">
        <v>0</v>
      </c>
      <c r="F151" s="264">
        <v>52200</v>
      </c>
      <c r="G151" s="466"/>
    </row>
    <row r="152" spans="2:7" ht="12.75">
      <c r="B152" s="468"/>
      <c r="C152" s="262"/>
      <c r="D152" s="263" t="s">
        <v>206</v>
      </c>
      <c r="E152" s="264">
        <v>17400</v>
      </c>
      <c r="F152" s="264">
        <v>17400</v>
      </c>
      <c r="G152" s="466"/>
    </row>
    <row r="153" spans="2:7" ht="12.75">
      <c r="B153" s="468"/>
      <c r="C153" s="262"/>
      <c r="D153" s="263" t="s">
        <v>206</v>
      </c>
      <c r="E153" s="264">
        <v>0</v>
      </c>
      <c r="F153" s="264">
        <v>70992</v>
      </c>
      <c r="G153" s="466"/>
    </row>
    <row r="154" spans="2:7" ht="12.75">
      <c r="B154" s="462"/>
      <c r="C154" s="262"/>
      <c r="D154" s="263" t="s">
        <v>206</v>
      </c>
      <c r="E154" s="264">
        <v>8874</v>
      </c>
      <c r="F154" s="264">
        <v>8874</v>
      </c>
      <c r="G154" s="466"/>
    </row>
    <row r="155" spans="2:7" ht="12.75">
      <c r="B155" s="265"/>
      <c r="C155" s="261"/>
      <c r="D155" s="263"/>
      <c r="E155" s="264"/>
      <c r="F155" s="264"/>
      <c r="G155" s="466"/>
    </row>
    <row r="156" spans="2:7" ht="12.75">
      <c r="B156" s="461" t="s">
        <v>258</v>
      </c>
      <c r="C156" s="262" t="s">
        <v>259</v>
      </c>
      <c r="D156" s="263" t="s">
        <v>206</v>
      </c>
      <c r="E156" s="264">
        <v>0</v>
      </c>
      <c r="F156" s="264">
        <v>418039</v>
      </c>
      <c r="G156" s="466"/>
    </row>
    <row r="157" spans="2:7" ht="12.75">
      <c r="B157" s="468"/>
      <c r="C157" s="262" t="s">
        <v>260</v>
      </c>
      <c r="D157" s="263" t="s">
        <v>206</v>
      </c>
      <c r="E157" s="264">
        <v>0</v>
      </c>
      <c r="F157" s="264">
        <v>208875</v>
      </c>
      <c r="G157" s="466"/>
    </row>
    <row r="158" spans="2:7" ht="12.75">
      <c r="B158" s="468"/>
      <c r="C158" s="262" t="s">
        <v>261</v>
      </c>
      <c r="D158" s="263" t="s">
        <v>206</v>
      </c>
      <c r="E158" s="264">
        <v>0</v>
      </c>
      <c r="F158" s="264">
        <v>173086</v>
      </c>
      <c r="G158" s="466"/>
    </row>
    <row r="159" spans="2:7" ht="33.75">
      <c r="B159" s="265"/>
      <c r="C159" s="261" t="s">
        <v>262</v>
      </c>
      <c r="D159" s="261"/>
      <c r="E159" s="266">
        <v>301153</v>
      </c>
      <c r="F159" s="264"/>
      <c r="G159" s="467"/>
    </row>
    <row r="160" spans="5:7" ht="13.5" thickBot="1">
      <c r="E160" s="133"/>
      <c r="F160" s="133"/>
      <c r="G160" s="133"/>
    </row>
    <row r="161" spans="1:8" s="142" customFormat="1" ht="12.75">
      <c r="A161" s="206"/>
      <c r="B161" s="207"/>
      <c r="C161" s="207"/>
      <c r="D161" s="207"/>
      <c r="E161" s="207"/>
      <c r="F161" s="207"/>
      <c r="G161" s="207"/>
      <c r="H161" s="210"/>
    </row>
    <row r="162" spans="1:8" s="142" customFormat="1" ht="18">
      <c r="A162" s="209"/>
      <c r="B162" s="204" t="s">
        <v>235</v>
      </c>
      <c r="C162" s="204"/>
      <c r="D162" s="204"/>
      <c r="E162" s="204"/>
      <c r="F162" s="204"/>
      <c r="G162" s="112"/>
      <c r="H162" s="210"/>
    </row>
    <row r="163" spans="1:8" s="142" customFormat="1" ht="18">
      <c r="A163" s="209"/>
      <c r="B163" s="204"/>
      <c r="C163" s="204"/>
      <c r="D163" s="204"/>
      <c r="E163" s="204"/>
      <c r="F163" s="204"/>
      <c r="G163" s="112"/>
      <c r="H163" s="210"/>
    </row>
    <row r="164" spans="1:8" s="142" customFormat="1" ht="24" customHeight="1">
      <c r="A164" s="209"/>
      <c r="B164" s="112"/>
      <c r="C164" s="112"/>
      <c r="D164" s="211"/>
      <c r="E164" s="211" t="s">
        <v>207</v>
      </c>
      <c r="F164" s="211" t="s">
        <v>208</v>
      </c>
      <c r="G164" s="211" t="s">
        <v>209</v>
      </c>
      <c r="H164" s="210"/>
    </row>
    <row r="165" spans="1:9" s="142" customFormat="1" ht="12.75">
      <c r="A165" s="209"/>
      <c r="B165" s="112"/>
      <c r="C165" s="151" t="s">
        <v>155</v>
      </c>
      <c r="D165" s="151"/>
      <c r="E165" s="171">
        <f>+E64</f>
        <v>38558309.671415344</v>
      </c>
      <c r="F165" s="171">
        <f>+F64</f>
        <v>525000</v>
      </c>
      <c r="G165" s="171">
        <f>+G64</f>
        <v>38033309.671415344</v>
      </c>
      <c r="H165" s="212"/>
      <c r="I165" s="172"/>
    </row>
    <row r="166" spans="1:8" s="142" customFormat="1" ht="12.75">
      <c r="A166" s="209"/>
      <c r="B166" s="112"/>
      <c r="C166" s="112"/>
      <c r="D166" s="112"/>
      <c r="E166" s="112"/>
      <c r="F166" s="112"/>
      <c r="G166" s="112"/>
      <c r="H166" s="210"/>
    </row>
    <row r="167" spans="1:8" s="142" customFormat="1" ht="12.75">
      <c r="A167" s="209"/>
      <c r="B167" s="112"/>
      <c r="C167" s="151" t="s">
        <v>154</v>
      </c>
      <c r="D167" s="151"/>
      <c r="E167" s="152">
        <f>+E139</f>
        <v>20650445.138935283</v>
      </c>
      <c r="F167" s="152">
        <f>+F139</f>
        <v>228842</v>
      </c>
      <c r="G167" s="152">
        <f>+G139</f>
        <v>20421603.138935283</v>
      </c>
      <c r="H167" s="210"/>
    </row>
    <row r="168" spans="1:8" s="142" customFormat="1" ht="12.75">
      <c r="A168" s="209"/>
      <c r="B168" s="112"/>
      <c r="C168" s="112"/>
      <c r="D168" s="112"/>
      <c r="E168" s="213"/>
      <c r="F168" s="213"/>
      <c r="G168" s="213"/>
      <c r="H168" s="210"/>
    </row>
    <row r="169" spans="1:8" s="142" customFormat="1" ht="12.75">
      <c r="A169" s="209"/>
      <c r="B169" s="112"/>
      <c r="C169" s="151" t="s">
        <v>236</v>
      </c>
      <c r="D169" s="151"/>
      <c r="E169" s="152">
        <f>+E146</f>
        <v>2167321</v>
      </c>
      <c r="F169" s="152">
        <f>+F146</f>
        <v>1866168</v>
      </c>
      <c r="G169" s="152">
        <f>+G146</f>
        <v>301153</v>
      </c>
      <c r="H169" s="210"/>
    </row>
    <row r="170" spans="1:8" s="142" customFormat="1" ht="12.75">
      <c r="A170" s="209"/>
      <c r="B170" s="112"/>
      <c r="C170" s="112"/>
      <c r="D170" s="112"/>
      <c r="E170" s="213"/>
      <c r="F170" s="213"/>
      <c r="G170" s="213"/>
      <c r="H170" s="210"/>
    </row>
    <row r="171" spans="1:7" s="142" customFormat="1" ht="13.5" thickBot="1">
      <c r="A171" s="214"/>
      <c r="B171" s="215"/>
      <c r="C171" s="215"/>
      <c r="D171" s="215"/>
      <c r="E171" s="216">
        <f>SUM(E165:E170)</f>
        <v>61376075.81035063</v>
      </c>
      <c r="F171" s="216">
        <f>SUM(F165:F170)</f>
        <v>2620010</v>
      </c>
      <c r="G171" s="216">
        <f>SUM(G165:G170)</f>
        <v>58756065.81035063</v>
      </c>
    </row>
    <row r="172" spans="2:8" s="142" customFormat="1" ht="25.5" customHeight="1" hidden="1">
      <c r="B172" s="218" t="s">
        <v>237</v>
      </c>
      <c r="C172" s="219"/>
      <c r="D172" s="219"/>
      <c r="E172" s="220"/>
      <c r="G172" s="220"/>
      <c r="H172" s="208"/>
    </row>
    <row r="173" spans="3:8" s="142" customFormat="1" ht="12.75" customHeight="1" hidden="1" thickBot="1">
      <c r="C173" s="219"/>
      <c r="D173" s="219"/>
      <c r="E173" s="220"/>
      <c r="G173" s="220"/>
      <c r="H173" s="210"/>
    </row>
    <row r="174" spans="1:8" s="142" customFormat="1" ht="12.75" hidden="1">
      <c r="A174" s="206"/>
      <c r="B174" s="207"/>
      <c r="C174" s="207"/>
      <c r="D174" s="207"/>
      <c r="E174" s="207"/>
      <c r="F174" s="207"/>
      <c r="G174" s="207"/>
      <c r="H174" s="210"/>
    </row>
    <row r="175" spans="1:8" s="142" customFormat="1" ht="18" hidden="1">
      <c r="A175" s="209"/>
      <c r="B175" s="204" t="s">
        <v>238</v>
      </c>
      <c r="C175" s="112"/>
      <c r="D175" s="112"/>
      <c r="E175" s="112"/>
      <c r="F175" s="112"/>
      <c r="G175" s="112"/>
      <c r="H175" s="210"/>
    </row>
    <row r="176" spans="1:8" s="142" customFormat="1" ht="38.25" customHeight="1" hidden="1">
      <c r="A176" s="209"/>
      <c r="B176" s="204"/>
      <c r="C176" s="112"/>
      <c r="D176" s="112"/>
      <c r="E176" s="221" t="s">
        <v>239</v>
      </c>
      <c r="F176" s="112"/>
      <c r="G176" s="112"/>
      <c r="H176" s="210"/>
    </row>
    <row r="177" spans="1:8" s="142" customFormat="1" ht="18" customHeight="1" hidden="1">
      <c r="A177" s="209"/>
      <c r="B177" s="471">
        <f>+B66</f>
        <v>0</v>
      </c>
      <c r="C177" s="121" t="s">
        <v>240</v>
      </c>
      <c r="D177" s="151"/>
      <c r="E177" s="151"/>
      <c r="F177" s="112"/>
      <c r="G177" s="112"/>
      <c r="H177" s="210"/>
    </row>
    <row r="178" spans="1:8" s="142" customFormat="1" ht="18" customHeight="1" hidden="1">
      <c r="A178" s="209"/>
      <c r="B178" s="471"/>
      <c r="C178" s="121" t="s">
        <v>241</v>
      </c>
      <c r="D178" s="151"/>
      <c r="E178" s="151"/>
      <c r="F178" s="112"/>
      <c r="G178" s="112"/>
      <c r="H178" s="210"/>
    </row>
    <row r="179" spans="1:8" s="142" customFormat="1" ht="18" customHeight="1" hidden="1">
      <c r="A179" s="209"/>
      <c r="B179" s="471"/>
      <c r="C179" s="223" t="s">
        <v>165</v>
      </c>
      <c r="D179" s="151"/>
      <c r="E179" s="171"/>
      <c r="F179" s="112"/>
      <c r="G179" s="112"/>
      <c r="H179" s="210"/>
    </row>
    <row r="180" spans="1:8" s="142" customFormat="1" ht="18" customHeight="1" hidden="1">
      <c r="A180" s="209"/>
      <c r="B180" s="471"/>
      <c r="C180" s="223" t="s">
        <v>166</v>
      </c>
      <c r="D180" s="151"/>
      <c r="E180" s="171"/>
      <c r="F180" s="112"/>
      <c r="G180" s="112"/>
      <c r="H180" s="210"/>
    </row>
    <row r="181" spans="1:8" s="142" customFormat="1" ht="18" customHeight="1" hidden="1">
      <c r="A181" s="209"/>
      <c r="B181" s="471"/>
      <c r="C181" s="223" t="s">
        <v>167</v>
      </c>
      <c r="D181" s="151"/>
      <c r="E181" s="171"/>
      <c r="F181" s="112"/>
      <c r="G181" s="112"/>
      <c r="H181" s="210"/>
    </row>
    <row r="182" spans="1:8" s="142" customFormat="1" ht="18" customHeight="1" hidden="1">
      <c r="A182" s="209"/>
      <c r="B182" s="471"/>
      <c r="C182" s="223" t="s">
        <v>168</v>
      </c>
      <c r="D182" s="151"/>
      <c r="E182" s="171"/>
      <c r="F182" s="112"/>
      <c r="G182" s="112"/>
      <c r="H182" s="210"/>
    </row>
    <row r="183" spans="1:8" s="142" customFormat="1" ht="18" customHeight="1" hidden="1">
      <c r="A183" s="209"/>
      <c r="B183" s="471"/>
      <c r="C183" s="223" t="s">
        <v>170</v>
      </c>
      <c r="D183" s="151"/>
      <c r="E183" s="171"/>
      <c r="F183" s="112"/>
      <c r="G183" s="112"/>
      <c r="H183" s="210"/>
    </row>
    <row r="184" spans="1:8" s="142" customFormat="1" ht="18" customHeight="1" hidden="1">
      <c r="A184" s="209"/>
      <c r="B184" s="471"/>
      <c r="C184" s="121">
        <v>121.04</v>
      </c>
      <c r="D184" s="151"/>
      <c r="E184" s="171"/>
      <c r="F184" s="112"/>
      <c r="G184" s="112"/>
      <c r="H184" s="210"/>
    </row>
    <row r="185" spans="1:8" s="142" customFormat="1" ht="18" customHeight="1" hidden="1">
      <c r="A185" s="209"/>
      <c r="B185" s="471"/>
      <c r="C185" s="121">
        <v>121.05</v>
      </c>
      <c r="D185" s="151"/>
      <c r="E185" s="171"/>
      <c r="F185" s="112"/>
      <c r="G185" s="112"/>
      <c r="H185" s="210"/>
    </row>
    <row r="186" spans="1:8" s="142" customFormat="1" ht="18" customHeight="1" hidden="1">
      <c r="A186" s="209"/>
      <c r="B186" s="471"/>
      <c r="C186" s="223" t="s">
        <v>206</v>
      </c>
      <c r="D186" s="151"/>
      <c r="E186" s="171"/>
      <c r="F186" s="112"/>
      <c r="G186" s="112"/>
      <c r="H186" s="210"/>
    </row>
    <row r="187" spans="1:8" s="142" customFormat="1" ht="18" customHeight="1" hidden="1">
      <c r="A187" s="209"/>
      <c r="B187" s="471"/>
      <c r="C187" s="121" t="s">
        <v>171</v>
      </c>
      <c r="D187" s="151"/>
      <c r="E187" s="171"/>
      <c r="F187" s="112"/>
      <c r="G187" s="112"/>
      <c r="H187" s="210"/>
    </row>
    <row r="188" spans="1:8" s="142" customFormat="1" ht="18" customHeight="1" hidden="1">
      <c r="A188" s="209"/>
      <c r="B188" s="471"/>
      <c r="C188" s="121" t="s">
        <v>172</v>
      </c>
      <c r="D188" s="151"/>
      <c r="E188" s="171"/>
      <c r="F188" s="112"/>
      <c r="G188" s="112"/>
      <c r="H188" s="210"/>
    </row>
    <row r="189" spans="1:8" s="142" customFormat="1" ht="18" customHeight="1" hidden="1">
      <c r="A189" s="209"/>
      <c r="B189" s="471"/>
      <c r="C189" s="224">
        <f>+E49</f>
        <v>3454182.48</v>
      </c>
      <c r="D189" s="151"/>
      <c r="E189" s="171"/>
      <c r="F189" s="112"/>
      <c r="G189" s="112"/>
      <c r="H189" s="210"/>
    </row>
    <row r="190" spans="1:8" s="142" customFormat="1" ht="18" customHeight="1" hidden="1">
      <c r="A190" s="209"/>
      <c r="B190" s="471"/>
      <c r="C190" s="224">
        <f>+E50</f>
        <v>690344.41952</v>
      </c>
      <c r="D190" s="151"/>
      <c r="E190" s="171"/>
      <c r="F190" s="112"/>
      <c r="G190" s="112"/>
      <c r="H190" s="210"/>
    </row>
    <row r="191" spans="1:8" s="142" customFormat="1" ht="18" customHeight="1" hidden="1">
      <c r="A191" s="209"/>
      <c r="B191" s="471"/>
      <c r="C191" s="224">
        <f>+E51</f>
        <v>3281253.61</v>
      </c>
      <c r="D191" s="151"/>
      <c r="E191" s="171"/>
      <c r="F191" s="112"/>
      <c r="G191" s="112"/>
      <c r="H191" s="210"/>
    </row>
    <row r="192" spans="1:8" s="142" customFormat="1" ht="18" customHeight="1" hidden="1">
      <c r="A192" s="209"/>
      <c r="B192" s="471"/>
      <c r="C192" s="224">
        <f>+E52</f>
        <v>212831.64</v>
      </c>
      <c r="D192" s="151"/>
      <c r="E192" s="171"/>
      <c r="F192" s="112"/>
      <c r="G192" s="112"/>
      <c r="H192" s="210"/>
    </row>
    <row r="193" spans="1:8" s="142" customFormat="1" ht="18" customHeight="1" hidden="1">
      <c r="A193" s="209"/>
      <c r="B193" s="471"/>
      <c r="C193" s="121">
        <v>149.01</v>
      </c>
      <c r="D193" s="151"/>
      <c r="E193" s="171"/>
      <c r="F193" s="112"/>
      <c r="G193" s="112"/>
      <c r="H193" s="210"/>
    </row>
    <row r="194" spans="1:8" s="142" customFormat="1" ht="18" customHeight="1" hidden="1">
      <c r="A194" s="209"/>
      <c r="B194" s="471"/>
      <c r="C194" s="225">
        <v>150</v>
      </c>
      <c r="D194" s="151"/>
      <c r="E194" s="171"/>
      <c r="F194" s="112"/>
      <c r="G194" s="112"/>
      <c r="H194" s="227"/>
    </row>
    <row r="195" spans="1:8" s="142" customFormat="1" ht="18" customHeight="1" hidden="1">
      <c r="A195" s="209"/>
      <c r="B195" s="471"/>
      <c r="C195" s="225" t="s">
        <v>173</v>
      </c>
      <c r="D195" s="151"/>
      <c r="E195" s="171"/>
      <c r="F195" s="112"/>
      <c r="G195" s="112"/>
      <c r="H195" s="210"/>
    </row>
    <row r="196" spans="1:8" s="142" customFormat="1" ht="12.75" hidden="1">
      <c r="A196" s="209"/>
      <c r="B196" s="226"/>
      <c r="C196" s="112"/>
      <c r="D196" s="112"/>
      <c r="E196" s="112"/>
      <c r="F196" s="112"/>
      <c r="G196" s="169"/>
      <c r="H196" s="210"/>
    </row>
    <row r="197" spans="1:8" s="142" customFormat="1" ht="18" hidden="1">
      <c r="A197" s="209"/>
      <c r="B197" s="204"/>
      <c r="C197" s="112"/>
      <c r="D197" s="112"/>
      <c r="E197" s="112"/>
      <c r="F197" s="112"/>
      <c r="G197" s="112"/>
      <c r="H197" s="210"/>
    </row>
    <row r="198" spans="1:8" s="142" customFormat="1" ht="12.75" hidden="1">
      <c r="A198" s="209"/>
      <c r="B198" s="472">
        <f>+B116</f>
        <v>0</v>
      </c>
      <c r="C198" s="229" t="s">
        <v>224</v>
      </c>
      <c r="D198" s="151"/>
      <c r="E198" s="151"/>
      <c r="F198" s="112"/>
      <c r="G198" s="112"/>
      <c r="H198" s="210"/>
    </row>
    <row r="199" spans="1:8" s="142" customFormat="1" ht="12.75" hidden="1">
      <c r="A199" s="209"/>
      <c r="B199" s="472"/>
      <c r="C199" s="230" t="s">
        <v>241</v>
      </c>
      <c r="D199" s="151"/>
      <c r="E199" s="151"/>
      <c r="F199" s="112"/>
      <c r="G199" s="112"/>
      <c r="H199" s="210"/>
    </row>
    <row r="200" spans="1:8" s="142" customFormat="1" ht="12.75" hidden="1">
      <c r="A200" s="209"/>
      <c r="B200" s="472"/>
      <c r="C200" s="231">
        <f>+C116</f>
        <v>0</v>
      </c>
      <c r="D200" s="151"/>
      <c r="E200" s="202"/>
      <c r="F200" s="112"/>
      <c r="G200" s="112"/>
      <c r="H200" s="210"/>
    </row>
    <row r="201" spans="1:8" s="142" customFormat="1" ht="12.75" hidden="1">
      <c r="A201" s="209"/>
      <c r="B201" s="472"/>
      <c r="C201" s="231">
        <f>+C117</f>
        <v>0</v>
      </c>
      <c r="D201" s="151"/>
      <c r="E201" s="202"/>
      <c r="F201" s="112"/>
      <c r="G201" s="112"/>
      <c r="H201" s="210"/>
    </row>
    <row r="202" spans="1:8" s="142" customFormat="1" ht="12.75" hidden="1">
      <c r="A202" s="209"/>
      <c r="B202" s="472"/>
      <c r="C202" s="231">
        <f>+C118</f>
        <v>0</v>
      </c>
      <c r="D202" s="151"/>
      <c r="E202" s="202"/>
      <c r="F202" s="112"/>
      <c r="G202" s="112"/>
      <c r="H202" s="210"/>
    </row>
    <row r="203" spans="1:8" s="142" customFormat="1" ht="12.75" hidden="1">
      <c r="A203" s="209"/>
      <c r="B203" s="472"/>
      <c r="C203" s="231" t="e">
        <f>+#REF!</f>
        <v>#REF!</v>
      </c>
      <c r="D203" s="151"/>
      <c r="E203" s="202"/>
      <c r="F203" s="112"/>
      <c r="G203" s="112"/>
      <c r="H203" s="210"/>
    </row>
    <row r="204" spans="1:8" s="142" customFormat="1" ht="12.75" hidden="1">
      <c r="A204" s="209"/>
      <c r="B204" s="472"/>
      <c r="C204" s="231">
        <f aca="true" t="shared" si="5" ref="C204:C209">+C120</f>
        <v>0</v>
      </c>
      <c r="D204" s="151"/>
      <c r="E204" s="202"/>
      <c r="F204" s="112"/>
      <c r="G204" s="112"/>
      <c r="H204" s="210"/>
    </row>
    <row r="205" spans="1:8" s="142" customFormat="1" ht="12.75" hidden="1">
      <c r="A205" s="209"/>
      <c r="B205" s="472"/>
      <c r="C205" s="231">
        <f t="shared" si="5"/>
        <v>0</v>
      </c>
      <c r="D205" s="151"/>
      <c r="E205" s="202"/>
      <c r="F205" s="112"/>
      <c r="G205" s="112"/>
      <c r="H205" s="210"/>
    </row>
    <row r="206" spans="1:8" s="142" customFormat="1" ht="12.75" hidden="1">
      <c r="A206" s="209"/>
      <c r="B206" s="472"/>
      <c r="C206" s="231">
        <f t="shared" si="5"/>
        <v>0</v>
      </c>
      <c r="D206" s="151"/>
      <c r="E206" s="202"/>
      <c r="F206" s="112"/>
      <c r="G206" s="112"/>
      <c r="H206" s="210"/>
    </row>
    <row r="207" spans="1:8" s="142" customFormat="1" ht="12.75" hidden="1">
      <c r="A207" s="209"/>
      <c r="B207" s="472"/>
      <c r="C207" s="231">
        <f t="shared" si="5"/>
        <v>0</v>
      </c>
      <c r="D207" s="151"/>
      <c r="E207" s="202"/>
      <c r="F207" s="112"/>
      <c r="G207" s="112"/>
      <c r="H207" s="210"/>
    </row>
    <row r="208" spans="1:8" s="142" customFormat="1" ht="12.75" hidden="1">
      <c r="A208" s="209"/>
      <c r="B208" s="472"/>
      <c r="C208" s="231">
        <f t="shared" si="5"/>
        <v>0</v>
      </c>
      <c r="D208" s="151"/>
      <c r="E208" s="202"/>
      <c r="F208" s="112"/>
      <c r="G208" s="112"/>
      <c r="H208" s="210"/>
    </row>
    <row r="209" spans="1:8" s="142" customFormat="1" ht="12.75" hidden="1">
      <c r="A209" s="209"/>
      <c r="B209" s="472"/>
      <c r="C209" s="231">
        <f t="shared" si="5"/>
        <v>0</v>
      </c>
      <c r="D209" s="151"/>
      <c r="E209" s="202"/>
      <c r="F209" s="112"/>
      <c r="G209" s="112"/>
      <c r="H209" s="210"/>
    </row>
    <row r="210" spans="1:8" s="142" customFormat="1" ht="12.75" hidden="1">
      <c r="A210" s="209"/>
      <c r="B210" s="472"/>
      <c r="C210" s="231" t="e">
        <f>+#REF!</f>
        <v>#REF!</v>
      </c>
      <c r="D210" s="151"/>
      <c r="E210" s="202"/>
      <c r="F210" s="112"/>
      <c r="G210" s="112"/>
      <c r="H210" s="210"/>
    </row>
    <row r="211" spans="1:8" s="142" customFormat="1" ht="12.75" hidden="1">
      <c r="A211" s="209"/>
      <c r="B211" s="472"/>
      <c r="C211" s="231">
        <f>+C127</f>
        <v>0</v>
      </c>
      <c r="D211" s="151"/>
      <c r="E211" s="202"/>
      <c r="F211" s="112"/>
      <c r="G211" s="112"/>
      <c r="H211" s="210"/>
    </row>
    <row r="212" spans="1:8" s="142" customFormat="1" ht="12.75" hidden="1">
      <c r="A212" s="209"/>
      <c r="B212" s="472"/>
      <c r="C212" s="231">
        <f>+C128</f>
        <v>0</v>
      </c>
      <c r="D212" s="151"/>
      <c r="E212" s="202"/>
      <c r="F212" s="112"/>
      <c r="G212" s="112"/>
      <c r="H212" s="210"/>
    </row>
    <row r="213" spans="1:8" s="142" customFormat="1" ht="12.75" hidden="1">
      <c r="A213" s="209"/>
      <c r="B213" s="472"/>
      <c r="C213" s="231">
        <f>+C130</f>
        <v>0</v>
      </c>
      <c r="D213" s="151"/>
      <c r="E213" s="202"/>
      <c r="F213" s="112"/>
      <c r="G213" s="112"/>
      <c r="H213" s="232"/>
    </row>
    <row r="214" spans="1:8" s="142" customFormat="1" ht="12.75" hidden="1">
      <c r="A214" s="209"/>
      <c r="B214" s="472"/>
      <c r="C214" s="231">
        <f>+C131</f>
        <v>0</v>
      </c>
      <c r="D214" s="151"/>
      <c r="E214" s="202"/>
      <c r="F214" s="112"/>
      <c r="G214" s="112"/>
      <c r="H214" s="210"/>
    </row>
    <row r="215" spans="1:8" s="142" customFormat="1" ht="12.75" hidden="1">
      <c r="A215" s="209"/>
      <c r="B215" s="112"/>
      <c r="C215" s="213"/>
      <c r="D215" s="112"/>
      <c r="E215" s="112"/>
      <c r="F215" s="166"/>
      <c r="G215" s="126"/>
      <c r="H215" s="210"/>
    </row>
    <row r="216" spans="1:8" s="142" customFormat="1" ht="12.75" hidden="1">
      <c r="A216" s="209"/>
      <c r="B216" s="202" t="e">
        <f>+#REF!</f>
        <v>#REF!</v>
      </c>
      <c r="C216" s="229" t="e">
        <f>+#REF!</f>
        <v>#REF!</v>
      </c>
      <c r="D216" s="151"/>
      <c r="E216" s="202"/>
      <c r="F216" s="166"/>
      <c r="G216" s="112"/>
      <c r="H216" s="210"/>
    </row>
    <row r="217" spans="1:8" s="142" customFormat="1" ht="12.75" hidden="1">
      <c r="A217" s="209"/>
      <c r="B217" s="112"/>
      <c r="C217" s="112"/>
      <c r="D217" s="112"/>
      <c r="E217" s="112"/>
      <c r="F217" s="139"/>
      <c r="G217" s="126"/>
      <c r="H217" s="210"/>
    </row>
    <row r="218" spans="1:8" s="142" customFormat="1" ht="12.75" hidden="1">
      <c r="A218" s="209"/>
      <c r="B218" s="202" t="str">
        <f>+C146</f>
        <v>11.01.201</v>
      </c>
      <c r="C218" s="231" t="str">
        <f>+D146</f>
        <v>160.00</v>
      </c>
      <c r="D218" s="151"/>
      <c r="E218" s="202"/>
      <c r="F218" s="166"/>
      <c r="G218" s="112"/>
      <c r="H218" s="210"/>
    </row>
    <row r="219" spans="1:8" s="142" customFormat="1" ht="12.75" hidden="1">
      <c r="A219" s="209"/>
      <c r="B219" s="112"/>
      <c r="C219" s="233"/>
      <c r="D219" s="112"/>
      <c r="E219" s="112"/>
      <c r="F219" s="139"/>
      <c r="G219" s="112"/>
      <c r="H219" s="210"/>
    </row>
    <row r="220" spans="1:8" s="142" customFormat="1" ht="12.75" hidden="1">
      <c r="A220" s="209"/>
      <c r="B220" s="151" t="e">
        <f>+#REF!</f>
        <v>#REF!</v>
      </c>
      <c r="C220" s="231" t="e">
        <f>+#REF!</f>
        <v>#REF!</v>
      </c>
      <c r="D220" s="151"/>
      <c r="E220" s="152"/>
      <c r="F220" s="166"/>
      <c r="G220" s="112"/>
      <c r="H220" s="210"/>
    </row>
    <row r="221" spans="1:8" s="142" customFormat="1" ht="12.75" hidden="1">
      <c r="A221" s="209"/>
      <c r="B221" s="112"/>
      <c r="C221" s="213"/>
      <c r="D221" s="112"/>
      <c r="E221" s="112"/>
      <c r="F221" s="234"/>
      <c r="G221" s="112"/>
      <c r="H221" s="210"/>
    </row>
    <row r="222" spans="1:8" s="142" customFormat="1" ht="12.75" hidden="1">
      <c r="A222" s="209"/>
      <c r="B222" s="112"/>
      <c r="C222" s="213"/>
      <c r="D222" s="112"/>
      <c r="E222" s="112"/>
      <c r="F222" s="166"/>
      <c r="G222" s="112"/>
      <c r="H222" s="210"/>
    </row>
    <row r="223" spans="1:8" s="142" customFormat="1" ht="13.5" hidden="1" thickBot="1">
      <c r="A223" s="209"/>
      <c r="B223" s="112"/>
      <c r="C223" s="213"/>
      <c r="D223" s="112"/>
      <c r="E223" s="112"/>
      <c r="F223" s="166"/>
      <c r="G223" s="112"/>
      <c r="H223" s="217"/>
    </row>
    <row r="224" spans="1:8" s="142" customFormat="1" ht="12.75" hidden="1">
      <c r="A224" s="209"/>
      <c r="B224" s="112"/>
      <c r="C224" s="213"/>
      <c r="D224" s="112"/>
      <c r="E224" s="234"/>
      <c r="F224" s="166"/>
      <c r="G224" s="112"/>
      <c r="H224" s="112"/>
    </row>
    <row r="225" spans="1:8" s="142" customFormat="1" ht="13.5" hidden="1" thickBot="1">
      <c r="A225" s="214"/>
      <c r="B225" s="215"/>
      <c r="C225" s="235"/>
      <c r="D225" s="215"/>
      <c r="E225" s="215"/>
      <c r="F225" s="215"/>
      <c r="G225" s="215"/>
      <c r="H225" s="236"/>
    </row>
    <row r="226" spans="1:8" s="142" customFormat="1" ht="12.75">
      <c r="A226" s="112"/>
      <c r="B226" s="112"/>
      <c r="C226" s="213"/>
      <c r="D226" s="112"/>
      <c r="E226" s="112"/>
      <c r="F226" s="112"/>
      <c r="G226" s="112"/>
      <c r="H226" s="236"/>
    </row>
    <row r="227" spans="1:8" s="142" customFormat="1" ht="12.75">
      <c r="A227" s="112"/>
      <c r="B227" s="112"/>
      <c r="C227" s="105" t="s">
        <v>242</v>
      </c>
      <c r="D227" s="105"/>
      <c r="E227" s="105"/>
      <c r="F227" s="105"/>
      <c r="G227" s="105"/>
      <c r="H227" s="236"/>
    </row>
    <row r="228" spans="1:8" s="142" customFormat="1" ht="12.75">
      <c r="A228" s="112"/>
      <c r="B228" s="112"/>
      <c r="C228" s="105"/>
      <c r="D228" s="237" t="s">
        <v>0</v>
      </c>
      <c r="E228" s="237" t="s">
        <v>243</v>
      </c>
      <c r="F228" s="237"/>
      <c r="G228" s="237" t="s">
        <v>244</v>
      </c>
      <c r="H228" s="236"/>
    </row>
    <row r="229" spans="1:8" s="142" customFormat="1" ht="21" customHeight="1">
      <c r="A229" s="112"/>
      <c r="B229" s="112"/>
      <c r="C229" s="238" t="s">
        <v>155</v>
      </c>
      <c r="D229" s="239">
        <f>+E64</f>
        <v>38558309.671415344</v>
      </c>
      <c r="E229" s="240">
        <f>+E40</f>
        <v>525000</v>
      </c>
      <c r="F229" s="240"/>
      <c r="G229" s="240">
        <f>+G64</f>
        <v>38033309.671415344</v>
      </c>
      <c r="H229" s="241"/>
    </row>
    <row r="230" spans="1:8" s="142" customFormat="1" ht="19.5" customHeight="1">
      <c r="A230" s="112"/>
      <c r="B230" s="112"/>
      <c r="C230" s="238" t="s">
        <v>154</v>
      </c>
      <c r="D230" s="239">
        <f>+E139</f>
        <v>20650445.138935283</v>
      </c>
      <c r="E230" s="240">
        <f>+H108</f>
        <v>4000</v>
      </c>
      <c r="F230" s="240"/>
      <c r="G230" s="240">
        <f>SUM(G98:G107)+G139</f>
        <v>20646445.138935283</v>
      </c>
      <c r="H230" s="236"/>
    </row>
    <row r="231" spans="1:8" s="142" customFormat="1" ht="22.5" customHeight="1">
      <c r="A231" s="112"/>
      <c r="B231" s="112"/>
      <c r="C231" s="238" t="s">
        <v>245</v>
      </c>
      <c r="D231" s="239">
        <f>+E169</f>
        <v>2167321</v>
      </c>
      <c r="E231" s="240">
        <f>+E146</f>
        <v>2167321</v>
      </c>
      <c r="F231" s="240"/>
      <c r="G231" s="240"/>
      <c r="H231" s="236"/>
    </row>
    <row r="232" spans="1:8" s="142" customFormat="1" ht="18.75" customHeight="1">
      <c r="A232" s="112"/>
      <c r="B232" s="112"/>
      <c r="C232" s="105"/>
      <c r="D232" s="236">
        <f>SUM(D229:D231)</f>
        <v>61376075.81035063</v>
      </c>
      <c r="E232" s="236">
        <f>SUM(E229:E231)</f>
        <v>2696321</v>
      </c>
      <c r="F232" s="236"/>
      <c r="G232" s="236">
        <f>SUM(G229:G231)</f>
        <v>58679754.81035063</v>
      </c>
      <c r="H232" s="112"/>
    </row>
    <row r="233" spans="1:9" s="142" customFormat="1" ht="16.5" customHeight="1">
      <c r="A233" s="112"/>
      <c r="B233" s="112"/>
      <c r="C233" s="242"/>
      <c r="D233" s="148"/>
      <c r="E233" s="148"/>
      <c r="F233" s="148"/>
      <c r="G233" s="243"/>
      <c r="H233" s="106"/>
      <c r="I233" s="106"/>
    </row>
    <row r="235" spans="2:7" ht="12.75">
      <c r="B235" s="478" t="s">
        <v>153</v>
      </c>
      <c r="C235" s="478"/>
      <c r="D235" s="478"/>
      <c r="E235" s="478"/>
      <c r="F235" s="478"/>
      <c r="G235" s="478"/>
    </row>
    <row r="236" spans="2:7" ht="22.5">
      <c r="B236" s="260" t="s">
        <v>155</v>
      </c>
      <c r="C236" s="261"/>
      <c r="D236" s="261" t="s">
        <v>247</v>
      </c>
      <c r="E236" s="261" t="s">
        <v>248</v>
      </c>
      <c r="F236" s="261" t="s">
        <v>249</v>
      </c>
      <c r="G236" s="261" t="s">
        <v>250</v>
      </c>
    </row>
    <row r="237" spans="2:7" ht="22.5">
      <c r="B237" s="261" t="s">
        <v>251</v>
      </c>
      <c r="C237" s="262" t="s">
        <v>210</v>
      </c>
      <c r="D237" s="263" t="s">
        <v>165</v>
      </c>
      <c r="E237" s="264">
        <v>0</v>
      </c>
      <c r="F237" s="264">
        <v>525000</v>
      </c>
      <c r="G237" s="264">
        <v>38558309</v>
      </c>
    </row>
    <row r="238" spans="2:7" ht="12.75">
      <c r="B238" s="265"/>
      <c r="C238" s="261"/>
      <c r="D238" s="261"/>
      <c r="E238" s="266">
        <v>38033309</v>
      </c>
      <c r="F238" s="264"/>
      <c r="G238" s="264"/>
    </row>
    <row r="239" spans="2:7" ht="12.75">
      <c r="B239" s="260" t="s">
        <v>154</v>
      </c>
      <c r="C239" s="267"/>
      <c r="D239" s="261"/>
      <c r="E239" s="264"/>
      <c r="F239" s="264"/>
      <c r="G239" s="264"/>
    </row>
    <row r="240" spans="2:7" ht="12.75">
      <c r="B240" s="461" t="s">
        <v>252</v>
      </c>
      <c r="C240" s="468" t="s">
        <v>222</v>
      </c>
      <c r="D240" s="263" t="s">
        <v>224</v>
      </c>
      <c r="E240" s="264">
        <v>23620</v>
      </c>
      <c r="F240" s="264"/>
      <c r="G240" s="465">
        <v>20650445</v>
      </c>
    </row>
    <row r="241" spans="2:7" ht="12.75">
      <c r="B241" s="468"/>
      <c r="C241" s="468"/>
      <c r="D241" s="263" t="s">
        <v>225</v>
      </c>
      <c r="E241" s="264">
        <v>43866</v>
      </c>
      <c r="F241" s="264"/>
      <c r="G241" s="466"/>
    </row>
    <row r="242" spans="2:7" ht="12.75">
      <c r="B242" s="468"/>
      <c r="C242" s="468"/>
      <c r="D242" s="263" t="s">
        <v>182</v>
      </c>
      <c r="E242" s="264">
        <v>5348</v>
      </c>
      <c r="F242" s="264"/>
      <c r="G242" s="466"/>
    </row>
    <row r="243" spans="2:7" ht="12.75">
      <c r="B243" s="468"/>
      <c r="C243" s="468"/>
      <c r="D243" s="263" t="s">
        <v>166</v>
      </c>
      <c r="E243" s="264">
        <v>456</v>
      </c>
      <c r="F243" s="264"/>
      <c r="G243" s="466"/>
    </row>
    <row r="244" spans="2:7" ht="12.75">
      <c r="B244" s="468"/>
      <c r="C244" s="468"/>
      <c r="D244" s="263" t="s">
        <v>168</v>
      </c>
      <c r="E244" s="264">
        <v>4664</v>
      </c>
      <c r="F244" s="264"/>
      <c r="G244" s="466"/>
    </row>
    <row r="245" spans="2:7" ht="12.75">
      <c r="B245" s="468"/>
      <c r="C245" s="468"/>
      <c r="D245" s="263" t="s">
        <v>170</v>
      </c>
      <c r="E245" s="264">
        <v>5471</v>
      </c>
      <c r="F245" s="264"/>
      <c r="G245" s="466"/>
    </row>
    <row r="246" spans="2:7" ht="12.75">
      <c r="B246" s="468"/>
      <c r="C246" s="468"/>
      <c r="D246" s="263" t="s">
        <v>226</v>
      </c>
      <c r="E246" s="264">
        <v>1596</v>
      </c>
      <c r="F246" s="264"/>
      <c r="G246" s="466"/>
    </row>
    <row r="247" spans="2:7" ht="12.75">
      <c r="B247" s="468"/>
      <c r="C247" s="468"/>
      <c r="D247" s="263" t="s">
        <v>227</v>
      </c>
      <c r="E247" s="264">
        <v>279</v>
      </c>
      <c r="F247" s="264"/>
      <c r="G247" s="466"/>
    </row>
    <row r="248" spans="2:7" ht="12.75">
      <c r="B248" s="462"/>
      <c r="C248" s="273"/>
      <c r="D248" s="263" t="s">
        <v>173</v>
      </c>
      <c r="E248" s="264">
        <v>19600</v>
      </c>
      <c r="F248" s="264"/>
      <c r="G248" s="466"/>
    </row>
    <row r="249" spans="2:7" ht="22.5">
      <c r="B249" s="261" t="s">
        <v>253</v>
      </c>
      <c r="C249" s="265" t="s">
        <v>233</v>
      </c>
      <c r="D249" s="263" t="s">
        <v>232</v>
      </c>
      <c r="E249" s="264">
        <v>119942</v>
      </c>
      <c r="F249" s="264"/>
      <c r="G249" s="466"/>
    </row>
    <row r="250" spans="2:7" ht="12.75">
      <c r="B250" s="261" t="s">
        <v>254</v>
      </c>
      <c r="C250" s="265" t="s">
        <v>229</v>
      </c>
      <c r="D250" s="261" t="s">
        <v>230</v>
      </c>
      <c r="E250" s="264"/>
      <c r="F250" s="264">
        <v>4000</v>
      </c>
      <c r="G250" s="466"/>
    </row>
    <row r="251" spans="2:7" ht="12.75">
      <c r="B251" s="265"/>
      <c r="C251" s="261"/>
      <c r="D251" s="261"/>
      <c r="E251" s="266">
        <v>20421594</v>
      </c>
      <c r="F251" s="264"/>
      <c r="G251" s="467"/>
    </row>
    <row r="252" spans="2:7" ht="12.75">
      <c r="B252" s="265"/>
      <c r="C252" s="261"/>
      <c r="D252" s="261"/>
      <c r="E252" s="266"/>
      <c r="F252" s="264"/>
      <c r="G252" s="264"/>
    </row>
    <row r="253" spans="2:7" ht="12.75">
      <c r="B253" s="461" t="s">
        <v>255</v>
      </c>
      <c r="C253" s="463" t="s">
        <v>256</v>
      </c>
      <c r="D253" s="263" t="s">
        <v>206</v>
      </c>
      <c r="E253" s="264">
        <v>659620</v>
      </c>
      <c r="F253" s="264"/>
      <c r="G253" s="465">
        <v>2167321</v>
      </c>
    </row>
    <row r="254" spans="2:7" ht="12.75">
      <c r="B254" s="462"/>
      <c r="C254" s="464"/>
      <c r="D254" s="263" t="s">
        <v>173</v>
      </c>
      <c r="E254" s="264">
        <v>230808</v>
      </c>
      <c r="F254" s="264"/>
      <c r="G254" s="466"/>
    </row>
    <row r="255" spans="2:7" ht="12.75">
      <c r="B255" s="461" t="s">
        <v>257</v>
      </c>
      <c r="C255" s="262"/>
      <c r="D255" s="263" t="s">
        <v>206</v>
      </c>
      <c r="E255" s="264">
        <v>0</v>
      </c>
      <c r="F255" s="264">
        <v>52200</v>
      </c>
      <c r="G255" s="466"/>
    </row>
    <row r="256" spans="2:7" ht="12.75">
      <c r="B256" s="468"/>
      <c r="C256" s="262"/>
      <c r="D256" s="263" t="s">
        <v>206</v>
      </c>
      <c r="E256" s="264">
        <v>17400</v>
      </c>
      <c r="F256" s="264">
        <v>17400</v>
      </c>
      <c r="G256" s="466"/>
    </row>
    <row r="257" spans="2:7" ht="12.75">
      <c r="B257" s="468"/>
      <c r="C257" s="262"/>
      <c r="D257" s="263" t="s">
        <v>206</v>
      </c>
      <c r="E257" s="264">
        <v>0</v>
      </c>
      <c r="F257" s="264">
        <v>70992</v>
      </c>
      <c r="G257" s="466"/>
    </row>
    <row r="258" spans="2:7" ht="12.75">
      <c r="B258" s="462"/>
      <c r="C258" s="262"/>
      <c r="D258" s="263" t="s">
        <v>206</v>
      </c>
      <c r="E258" s="264">
        <v>8874</v>
      </c>
      <c r="F258" s="264">
        <v>8874</v>
      </c>
      <c r="G258" s="466"/>
    </row>
    <row r="259" spans="2:7" ht="12.75">
      <c r="B259" s="265"/>
      <c r="C259" s="261"/>
      <c r="D259" s="263"/>
      <c r="E259" s="264"/>
      <c r="F259" s="264"/>
      <c r="G259" s="466"/>
    </row>
    <row r="260" spans="2:7" ht="12.75">
      <c r="B260" s="461" t="s">
        <v>258</v>
      </c>
      <c r="C260" s="262" t="s">
        <v>259</v>
      </c>
      <c r="D260" s="263" t="s">
        <v>206</v>
      </c>
      <c r="E260" s="264">
        <v>0</v>
      </c>
      <c r="F260" s="264">
        <v>418039</v>
      </c>
      <c r="G260" s="466"/>
    </row>
    <row r="261" spans="2:7" ht="12.75">
      <c r="B261" s="468"/>
      <c r="C261" s="262" t="s">
        <v>260</v>
      </c>
      <c r="D261" s="263" t="s">
        <v>206</v>
      </c>
      <c r="E261" s="264">
        <v>0</v>
      </c>
      <c r="F261" s="264">
        <v>208875</v>
      </c>
      <c r="G261" s="466"/>
    </row>
    <row r="262" spans="2:7" ht="12.75">
      <c r="B262" s="468"/>
      <c r="C262" s="262" t="s">
        <v>261</v>
      </c>
      <c r="D262" s="263" t="s">
        <v>206</v>
      </c>
      <c r="E262" s="264">
        <v>0</v>
      </c>
      <c r="F262" s="264">
        <v>173086</v>
      </c>
      <c r="G262" s="466"/>
    </row>
    <row r="263" spans="2:7" ht="33.75">
      <c r="B263" s="265"/>
      <c r="C263" s="261" t="s">
        <v>262</v>
      </c>
      <c r="D263" s="261"/>
      <c r="E263" s="266">
        <v>301153</v>
      </c>
      <c r="F263" s="264"/>
      <c r="G263" s="467"/>
    </row>
    <row r="264" spans="2:7" ht="12.75">
      <c r="B264" s="265"/>
      <c r="C264" s="261"/>
      <c r="D264" s="261"/>
      <c r="E264" s="264">
        <v>59897600</v>
      </c>
      <c r="F264" s="264">
        <v>1478466</v>
      </c>
      <c r="G264" s="264">
        <v>61376075</v>
      </c>
    </row>
  </sheetData>
  <sheetProtection/>
  <mergeCells count="33">
    <mergeCell ref="K73:L73"/>
    <mergeCell ref="H74:I74"/>
    <mergeCell ref="C149:C150"/>
    <mergeCell ref="G149:G159"/>
    <mergeCell ref="B151:B154"/>
    <mergeCell ref="B156:B158"/>
    <mergeCell ref="H9:I9"/>
    <mergeCell ref="H10:I10"/>
    <mergeCell ref="G25:G28"/>
    <mergeCell ref="D38:D39"/>
    <mergeCell ref="E38:E39"/>
    <mergeCell ref="F38:F39"/>
    <mergeCell ref="G38:G39"/>
    <mergeCell ref="B2:J2"/>
    <mergeCell ref="E9:F9"/>
    <mergeCell ref="B240:B248"/>
    <mergeCell ref="C240:C247"/>
    <mergeCell ref="G240:G251"/>
    <mergeCell ref="B235:G235"/>
    <mergeCell ref="B45:B63"/>
    <mergeCell ref="C119:C138"/>
    <mergeCell ref="B149:B150"/>
    <mergeCell ref="B9:C9"/>
    <mergeCell ref="B253:B254"/>
    <mergeCell ref="C253:C254"/>
    <mergeCell ref="G253:G263"/>
    <mergeCell ref="B255:B258"/>
    <mergeCell ref="B260:B262"/>
    <mergeCell ref="N14:N17"/>
    <mergeCell ref="B38:B39"/>
    <mergeCell ref="B177:B195"/>
    <mergeCell ref="B198:B214"/>
    <mergeCell ref="K72:L72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 Gómez Pallarès</dc:creator>
  <cp:keywords/>
  <dc:description/>
  <cp:lastModifiedBy>Cristina Pagès</cp:lastModifiedBy>
  <cp:lastPrinted>2015-10-21T08:43:28Z</cp:lastPrinted>
  <dcterms:created xsi:type="dcterms:W3CDTF">2011-07-27T09:41:56Z</dcterms:created>
  <dcterms:modified xsi:type="dcterms:W3CDTF">2020-01-14T12:00:44Z</dcterms:modified>
  <cp:category/>
  <cp:version/>
  <cp:contentType/>
  <cp:contentStatus/>
</cp:coreProperties>
</file>